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firstSheet="4" activeTab="4"/>
  </bookViews>
  <sheets>
    <sheet name="Címrend" sheetId="1" r:id="rId1"/>
    <sheet name="Létszám" sheetId="2" r:id="rId2"/>
    <sheet name="Bevétel" sheetId="3" r:id="rId3"/>
    <sheet name="Kiadás" sheetId="4" r:id="rId4"/>
    <sheet name="Kiadás PH" sheetId="5" r:id="rId5"/>
    <sheet name="Kiadás isk." sheetId="6" r:id="rId6"/>
    <sheet name="Kiadás óvoda" sheetId="7" r:id="rId7"/>
    <sheet name="Kiadás Műv." sheetId="8" r:id="rId8"/>
    <sheet name="Igazgatás" sheetId="9" r:id="rId9"/>
    <sheet name="Fejlesztés" sheetId="10" r:id="rId10"/>
    <sheet name="Tartalék" sheetId="11" r:id="rId11"/>
    <sheet name="Műk.mérleg" sheetId="12" r:id="rId12"/>
    <sheet name="Felh.mérleg" sheetId="13" r:id="rId13"/>
    <sheet name="Örmény Kisebbség" sheetId="14" r:id="rId14"/>
  </sheets>
  <definedNames/>
  <calcPr fullCalcOnLoad="1"/>
</workbook>
</file>

<file path=xl/sharedStrings.xml><?xml version="1.0" encoding="utf-8"?>
<sst xmlns="http://schemas.openxmlformats.org/spreadsheetml/2006/main" count="769" uniqueCount="524">
  <si>
    <t>Megnevezés</t>
  </si>
  <si>
    <t>Építményadó</t>
  </si>
  <si>
    <t>Értékpapírok eladása</t>
  </si>
  <si>
    <t>Óvodai intézményi étkeztetés</t>
  </si>
  <si>
    <t>Óvodai nevelés</t>
  </si>
  <si>
    <t>Napköziotthonos ellátás</t>
  </si>
  <si>
    <t>Összesen</t>
  </si>
  <si>
    <t>Személyi juttatások</t>
  </si>
  <si>
    <t xml:space="preserve">  </t>
  </si>
  <si>
    <t>Dologi kiadások</t>
  </si>
  <si>
    <t xml:space="preserve">   </t>
  </si>
  <si>
    <t>Építésügyi Társulás</t>
  </si>
  <si>
    <t xml:space="preserve">      </t>
  </si>
  <si>
    <t>Társadalmi szervezet ASE</t>
  </si>
  <si>
    <t>Egyházak támogatása</t>
  </si>
  <si>
    <t xml:space="preserve">     </t>
  </si>
  <si>
    <t>Pest Megyei Területfejlesztési Tanács</t>
  </si>
  <si>
    <t xml:space="preserve">                  </t>
  </si>
  <si>
    <t>Kisdunai Többcélú Kistérségi Társulás</t>
  </si>
  <si>
    <t>Időskorúak járadéka</t>
  </si>
  <si>
    <t>Rendszeres szociális segély</t>
  </si>
  <si>
    <t>Lakásfenntartási támogatás</t>
  </si>
  <si>
    <t>Átmeneti segély</t>
  </si>
  <si>
    <t>Ápolási díj</t>
  </si>
  <si>
    <t>Temetési segély</t>
  </si>
  <si>
    <t>Szociális étkeztetés</t>
  </si>
  <si>
    <t xml:space="preserve">Rendkívüli gyermekvédelmi támogatás                       </t>
  </si>
  <si>
    <t>Iskolai táborozás</t>
  </si>
  <si>
    <t>Tanulmányi verseny</t>
  </si>
  <si>
    <t>Társadalmi és szociálpolitikai juttatás összesen</t>
  </si>
  <si>
    <t>Beruházás</t>
  </si>
  <si>
    <t>Pályázati önerő</t>
  </si>
  <si>
    <t>Általános tartalék</t>
  </si>
  <si>
    <t>Kiadások mindösszesen:</t>
  </si>
  <si>
    <t>Közgyógyellátás</t>
  </si>
  <si>
    <t>Polgármesteri Hivatal</t>
  </si>
  <si>
    <t>Tartalék</t>
  </si>
  <si>
    <t xml:space="preserve"> ÁFA</t>
  </si>
  <si>
    <t>Önkorm. határozat</t>
  </si>
  <si>
    <t>Beruházás összesen</t>
  </si>
  <si>
    <t>Felújítás összesen</t>
  </si>
  <si>
    <t>Összesen tartalék:</t>
  </si>
  <si>
    <t>Céltartalék részletezése:</t>
  </si>
  <si>
    <t>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</si>
  <si>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</si>
  <si>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</si>
  <si>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</si>
  <si>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</si>
  <si>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</si>
  <si>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</si>
  <si>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</si>
  <si>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</si>
  <si>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</si>
  <si>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</si>
  <si>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</si>
  <si>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</si>
  <si>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Intézményi működési bevétel</t>
  </si>
  <si>
    <t xml:space="preserve">Felújítás </t>
  </si>
  <si>
    <t>Civil szervezetek támogatása</t>
  </si>
  <si>
    <t xml:space="preserve">ITOSZ   </t>
  </si>
  <si>
    <t>Általános Iskola Ócsa</t>
  </si>
  <si>
    <t>Tanórán kívüli foglalkozás</t>
  </si>
  <si>
    <t>Felsőoktatási támogatás</t>
  </si>
  <si>
    <t>Nyugdíjasok támogatása</t>
  </si>
  <si>
    <t>Lakásépítés, felújítás köztisztviselők</t>
  </si>
  <si>
    <t xml:space="preserve"> Támogatásértékű működési kiadás összesen</t>
  </si>
  <si>
    <t>Halászy Károly Művelődési Ház és Könyvtár</t>
  </si>
  <si>
    <t>Idegenforgalmi adó</t>
  </si>
  <si>
    <t>Orvosi ügyelet Ócsa</t>
  </si>
  <si>
    <t>Kertváros Kistérség Gyál</t>
  </si>
  <si>
    <t>Alapítványok támogatása: Bogáncs alapítvány</t>
  </si>
  <si>
    <t>Alapítványok támogatása: Községért alapítvány</t>
  </si>
  <si>
    <t>Alapítványok támogatása: egyéb alapítvány</t>
  </si>
  <si>
    <t>Polgárvédelem Dabas</t>
  </si>
  <si>
    <t>Polgárőrség Alsónémedi</t>
  </si>
  <si>
    <t>Orvosi Szakrendelő Dabas</t>
  </si>
  <si>
    <t>Működési pénzeszköz átadás összesen</t>
  </si>
  <si>
    <t>Révfülöpi diáktábor Dabas</t>
  </si>
  <si>
    <t>Lakásépítési támogatás</t>
  </si>
  <si>
    <t xml:space="preserve">Tankönyvtámogatás </t>
  </si>
  <si>
    <t>Gyermekétkeztetés óvoda</t>
  </si>
  <si>
    <t>Gyermekétkeztetés iskola</t>
  </si>
  <si>
    <t>Általános iskolások (kiváló tanulók)</t>
  </si>
  <si>
    <t>Egészségügyi szűrővizsgálat</t>
  </si>
  <si>
    <t>Egyéb pénzbeni juttatás összesen</t>
  </si>
  <si>
    <t>Munkabér és járulékai</t>
  </si>
  <si>
    <t>Céltartalék működési</t>
  </si>
  <si>
    <t>Céltartalék fejlesztési</t>
  </si>
  <si>
    <t>Összes tartalék:</t>
  </si>
  <si>
    <t>Fő</t>
  </si>
  <si>
    <t>Önkormányzat igazgatási tevékenység</t>
  </si>
  <si>
    <t>Iskolai étkeztetés</t>
  </si>
  <si>
    <t>Munkabér  és járulékai</t>
  </si>
  <si>
    <t>Céltartalék működési összesen</t>
  </si>
  <si>
    <t>Céltartalék fejlesztési összesen</t>
  </si>
  <si>
    <t>Céltartalék összesen</t>
  </si>
  <si>
    <t>Bevétele</t>
  </si>
  <si>
    <t>Állami támogatás működéshez</t>
  </si>
  <si>
    <t xml:space="preserve">Bevétel mindösszesen                                              </t>
  </si>
  <si>
    <t>Kiadása</t>
  </si>
  <si>
    <t>1. Működési kiadás</t>
  </si>
  <si>
    <t>Egyéb dologi kiadás</t>
  </si>
  <si>
    <t>Összes működési kiadás</t>
  </si>
  <si>
    <t>Kiadások mindösszesen</t>
  </si>
  <si>
    <t>Megnevezés Forrásonként</t>
  </si>
  <si>
    <t>Az önkormányzat létszámkerete 0 fő, többéves kihatással járó feladatokat és tartalékot nem tervez.</t>
  </si>
  <si>
    <t>2011.</t>
  </si>
  <si>
    <t>Talajterhelési díj</t>
  </si>
  <si>
    <t>Fantázia Művészeti Iskola</t>
  </si>
  <si>
    <t>ÖSSZES KIADÁS</t>
  </si>
  <si>
    <t>Bursa Hungarica</t>
  </si>
  <si>
    <t>Fejlesztési céltartalék</t>
  </si>
  <si>
    <t>1.) Polgármesteri Hivatal - önállóan működő és gazdálkodó költségvetési szerv</t>
  </si>
  <si>
    <t>4.) Halászy Károly Művelődési Ház és Könyvtár - önállóan működő költségvetési szerv</t>
  </si>
  <si>
    <t>Címrend</t>
  </si>
  <si>
    <t>1.</t>
  </si>
  <si>
    <t>2.</t>
  </si>
  <si>
    <t>Szivárvány Napköziotthonos Óvoda</t>
  </si>
  <si>
    <t>3.</t>
  </si>
  <si>
    <t>4.</t>
  </si>
  <si>
    <r>
      <t>2003. évi eredeti ei</t>
    </r>
    <r>
      <rPr>
        <sz val="10"/>
        <rFont val="Arial CE"/>
        <family val="2"/>
      </rPr>
      <t>.</t>
    </r>
  </si>
  <si>
    <t>2004. évi előirányz.</t>
  </si>
  <si>
    <t>Intézményi ellátás dija Széchenyi</t>
  </si>
  <si>
    <t>Alkalmazottak térítése Széchenyi</t>
  </si>
  <si>
    <t>Kiszámlázott termékek és szolg. ÁFA</t>
  </si>
  <si>
    <t>Egyéb bevételek</t>
  </si>
  <si>
    <t>2. Intézményi müködési bevételek összesen Széchenyi:</t>
  </si>
  <si>
    <t>Intézményi ellátás díja Szivárvány</t>
  </si>
  <si>
    <t>Bérleti díj</t>
  </si>
  <si>
    <t>Egyéb bevétel</t>
  </si>
  <si>
    <t>3. Intézményi működési bevételek össz. Szivárvány:</t>
  </si>
  <si>
    <t>Rendezvények bevétele Halászy</t>
  </si>
  <si>
    <t>4. Intézményi működési bevételek össz. Halászy</t>
  </si>
  <si>
    <t>Üdültetési díj</t>
  </si>
  <si>
    <t>Bérleti díjak</t>
  </si>
  <si>
    <t>Mezőőri járulék</t>
  </si>
  <si>
    <t>Igazgatási szolgáltatási díj</t>
  </si>
  <si>
    <t>Közterületfoglalás</t>
  </si>
  <si>
    <t>Kamatok</t>
  </si>
  <si>
    <t>ÁFA visszatérülés</t>
  </si>
  <si>
    <t>Kiszámlázott termékek és szolgáltatások ért. ÁFA</t>
  </si>
  <si>
    <t>Szemétszállítás</t>
  </si>
  <si>
    <t>Iparüzési adó</t>
  </si>
  <si>
    <t>Pótlék, birság</t>
  </si>
  <si>
    <t>Helyi adók összesen:</t>
  </si>
  <si>
    <t>Személyi jövedelemadó átengedett része</t>
  </si>
  <si>
    <t>Személyi jövedelemadó kiegészítés adóerőképesség alapján</t>
  </si>
  <si>
    <t>Gépjárműadó 100%-a</t>
  </si>
  <si>
    <t>Átengedett központi adók összesen:</t>
  </si>
  <si>
    <t>II. Önkormányzat sajátos müködési bev. össz:</t>
  </si>
  <si>
    <t>Átvett pénzeszköz lakosságtól utakra</t>
  </si>
  <si>
    <t>III. Felhalmozási és tőke jellegű bevételek össz:</t>
  </si>
  <si>
    <t>IV. Normatív hozzájárulások összesen:</t>
  </si>
  <si>
    <t>V.Központosított előirányzat:</t>
  </si>
  <si>
    <t>Szociális jellegű juttatások</t>
  </si>
  <si>
    <t>VI. Normatív kötött felh. támogatások összesen:</t>
  </si>
  <si>
    <t>Egészségügy mük. átvett pénzeszközök</t>
  </si>
  <si>
    <t>Átvett pénzeszköz mezőőri szolgálat</t>
  </si>
  <si>
    <t>Átvett pénzeszköz mozgáskorl.tám.</t>
  </si>
  <si>
    <t>Átvett pénzeszköz választás</t>
  </si>
  <si>
    <t>X. Kincstárjegy eladás</t>
  </si>
  <si>
    <t>2010. évi</t>
  </si>
  <si>
    <t>Lakbérek</t>
  </si>
  <si>
    <t>Széchenyi István Általános Iskola</t>
  </si>
  <si>
    <t xml:space="preserve">2.) Széchenyi István Általános Iskola - önállóan működő költségvetési szerv </t>
  </si>
  <si>
    <t xml:space="preserve">3.) Szivárvány Napköziotthonos Óvoda - önállóan működő költségvetési szerv </t>
  </si>
  <si>
    <t>Mezőgazdasági támogatások</t>
  </si>
  <si>
    <t>4. Halászy Károly Művelődési Ház</t>
  </si>
  <si>
    <t>ezer forint</t>
  </si>
  <si>
    <t>Szakfeladat megnevezése</t>
  </si>
  <si>
    <t>2004. évi eredeti ei.</t>
  </si>
  <si>
    <t>Munkaadókat terhelő járulékok</t>
  </si>
  <si>
    <t>Művelődési Ház összesen:</t>
  </si>
  <si>
    <t>3. Szivárvány Napköziotthonos Óvoda</t>
  </si>
  <si>
    <t>Ellátottak pénzbeni juttatása</t>
  </si>
  <si>
    <t>Óvoda összesen:</t>
  </si>
  <si>
    <t>2. Széchenyi István Általános Iskola</t>
  </si>
  <si>
    <t>Iskola összesen:</t>
  </si>
  <si>
    <t>1. Polgármesteri Hivatal</t>
  </si>
  <si>
    <t>2003. évi eredeti ei.</t>
  </si>
  <si>
    <t>Támogatás</t>
  </si>
  <si>
    <t>Járulékok</t>
  </si>
  <si>
    <t>Polgármesteri Hivatal összesen:</t>
  </si>
  <si>
    <t>Lakásépítési kölcsön</t>
  </si>
  <si>
    <t>Tartalékok</t>
  </si>
  <si>
    <t>Polgármesteri Hivatal és szakf. összesen:</t>
  </si>
  <si>
    <t>Alsónémedi Nagyközség Önkormányzat Polgármesteri Hivatal</t>
  </si>
  <si>
    <t>Önkormányzati igazgatás</t>
  </si>
  <si>
    <t>ezer Ft-ban</t>
  </si>
  <si>
    <t>Köztisztv.alapilletm.</t>
  </si>
  <si>
    <t>13. havi illetmény</t>
  </si>
  <si>
    <t>Illetménykiegészítés</t>
  </si>
  <si>
    <t>Kötelező illetmény pótlék</t>
  </si>
  <si>
    <t>Nyelvpótlék</t>
  </si>
  <si>
    <t>Jutalom</t>
  </si>
  <si>
    <t>Helyettesítés</t>
  </si>
  <si>
    <t xml:space="preserve">Jubileumi jutalom  </t>
  </si>
  <si>
    <t>Továbbképzési támogatás</t>
  </si>
  <si>
    <t>Képzettségi pótlék</t>
  </si>
  <si>
    <t>Üdülési hozzájárulás</t>
  </si>
  <si>
    <t>Közlekedési költség</t>
  </si>
  <si>
    <t xml:space="preserve">Étkezési hozzájárulás </t>
  </si>
  <si>
    <t>Saját gk. használat</t>
  </si>
  <si>
    <t>Internet</t>
  </si>
  <si>
    <t>Részmunkaid.fogl.keresete.</t>
  </si>
  <si>
    <t>Köztisztviselők szociális segélye</t>
  </si>
  <si>
    <t>Iskolakezdési támogatás</t>
  </si>
  <si>
    <t>Alkalmi munkavállalók juttatásai</t>
  </si>
  <si>
    <t xml:space="preserve">Képviselői tiszteletdíj </t>
  </si>
  <si>
    <t>Alpolgármester tiszteletdíja</t>
  </si>
  <si>
    <t>Személyi juttatások összesen</t>
  </si>
  <si>
    <t>Nyugdíjbiztosítási járulék</t>
  </si>
  <si>
    <t>Táppénz hozzájárulás</t>
  </si>
  <si>
    <t>Járulékok összesen</t>
  </si>
  <si>
    <t>Irodai papír beszerzés</t>
  </si>
  <si>
    <t>Nyomtatvány vásárlás</t>
  </si>
  <si>
    <t>Egyéb irodaszer beszerzés</t>
  </si>
  <si>
    <t>Leporelló beszerzés</t>
  </si>
  <si>
    <t>Könyvbeszerzés</t>
  </si>
  <si>
    <t>Folyóirat beszerzés</t>
  </si>
  <si>
    <t>Egyéb információhordozó</t>
  </si>
  <si>
    <t>Hajtó- és kenőanyag</t>
  </si>
  <si>
    <t>Munkaruha, védőruha</t>
  </si>
  <si>
    <t>Tisztítószer beszerzés</t>
  </si>
  <si>
    <t>Sokszorosítási anyag</t>
  </si>
  <si>
    <t>Számítástechnikai anyag</t>
  </si>
  <si>
    <t>Egyéb kisértékű tárgyieszköz</t>
  </si>
  <si>
    <t>Egyéb anyagbeszerzés</t>
  </si>
  <si>
    <t>Üzemeltetési és fenntartási kiadások</t>
  </si>
  <si>
    <t>Távközlési díjak</t>
  </si>
  <si>
    <t>Számtech.rszer műk.kapcs.díjak</t>
  </si>
  <si>
    <t>Rendszergazda</t>
  </si>
  <si>
    <t>Takarnet földhivatal</t>
  </si>
  <si>
    <t>Gázenergia</t>
  </si>
  <si>
    <t>Villamosenergia</t>
  </si>
  <si>
    <t>Víz- és csatornadíjak</t>
  </si>
  <si>
    <t>Ingatlan karbantartás</t>
  </si>
  <si>
    <t>Kommunikációs eszk. karbantartása</t>
  </si>
  <si>
    <t>Szám.tech.eszk. karbantartása</t>
  </si>
  <si>
    <t>Sokszorosítási eszk. karbantartása</t>
  </si>
  <si>
    <t>Gépek, berendezések karbantartása</t>
  </si>
  <si>
    <t>Járművek karbantartása</t>
  </si>
  <si>
    <t>Postai levél, csomag</t>
  </si>
  <si>
    <t>Postai fiókbérlet</t>
  </si>
  <si>
    <t>Kéményseprési díj</t>
  </si>
  <si>
    <t>Takarítás, rovarirtás</t>
  </si>
  <si>
    <t>Egyéb üzemeltetési költségek</t>
  </si>
  <si>
    <t>Szakmai tevékenységgel kapcs.kiad.</t>
  </si>
  <si>
    <t>Vásárolt termékek ÁFA</t>
  </si>
  <si>
    <t>Kiszámlázott termékeke ÁFA</t>
  </si>
  <si>
    <t>Belföldi kiküldetés</t>
  </si>
  <si>
    <t>Reprezentáció</t>
  </si>
  <si>
    <t>Reklám és propaganda</t>
  </si>
  <si>
    <t>Vagyonvédelem</t>
  </si>
  <si>
    <t>Kulturális, jóléti kiadások</t>
  </si>
  <si>
    <t>Egyéb különféle dologi kiadások</t>
  </si>
  <si>
    <t>Különféle dologi kiadások</t>
  </si>
  <si>
    <t>Számlázott szellemi tev.</t>
  </si>
  <si>
    <t>Munkáltató által fizetett SZJA</t>
  </si>
  <si>
    <t>Rehabilitációs hozzájárulás</t>
  </si>
  <si>
    <t>Vagyonbiztosítás</t>
  </si>
  <si>
    <t>Járműbiztosítás</t>
  </si>
  <si>
    <t>Felelősség biztosítás</t>
  </si>
  <si>
    <t>Hatósági díjak</t>
  </si>
  <si>
    <t>Egyéb befizetési kötelezettségek</t>
  </si>
  <si>
    <t>Bankköltség</t>
  </si>
  <si>
    <t>Különféle kiadások és befizetések</t>
  </si>
  <si>
    <t>Dologi kiadások összesen</t>
  </si>
  <si>
    <t>Műk.célú támogatás Bursa H.</t>
  </si>
  <si>
    <t>Műk.célú támogatás építésügy Ócsa</t>
  </si>
  <si>
    <t>Műk.célú támogatás Kistérség</t>
  </si>
  <si>
    <t>Pénzeszköz átadás bolgárok</t>
  </si>
  <si>
    <t>Ócsa iskola támogatás</t>
  </si>
  <si>
    <t>Műk.célú támogatás összesen</t>
  </si>
  <si>
    <t>Pénzeszköz átadás Nagyajta</t>
  </si>
  <si>
    <t>Lakáshoz jutás</t>
  </si>
  <si>
    <t xml:space="preserve">Pénzeszköz átadás </t>
  </si>
  <si>
    <t>Működési céltartalék</t>
  </si>
  <si>
    <t>Munkabér és járulékai tartalék</t>
  </si>
  <si>
    <t>Pályázati tartalék</t>
  </si>
  <si>
    <t>Tartalékok összesen</t>
  </si>
  <si>
    <t>Szakfeladat mindösszesen</t>
  </si>
  <si>
    <t>Működési célú bevételek és kiadások mérlegszerű bemutatása</t>
  </si>
  <si>
    <t>ezer forintban</t>
  </si>
  <si>
    <t>Bevétel</t>
  </si>
  <si>
    <t>Kiadás</t>
  </si>
  <si>
    <t>Polgármesteri Hiv. működése</t>
  </si>
  <si>
    <t>Helyi adók</t>
  </si>
  <si>
    <t>Szivárvány Óvoda műk.</t>
  </si>
  <si>
    <t>Átengedett központi adók</t>
  </si>
  <si>
    <t>Széchenyi Ált. Isk. műk.</t>
  </si>
  <si>
    <t>Normatív állami támogatás</t>
  </si>
  <si>
    <t>Halászy Műv.Ház működése</t>
  </si>
  <si>
    <t>Kisebbségi Önk. működése</t>
  </si>
  <si>
    <t>Működési célú pe. átvét.</t>
  </si>
  <si>
    <t>Működési kiadások összesen:</t>
  </si>
  <si>
    <t>Felhalmozási célú bevételek és kiadások mérlegszerű bemutatása</t>
  </si>
  <si>
    <t>Lakásépítési kölcsön vissza</t>
  </si>
  <si>
    <t>Felhalm.célú pe.átvétel</t>
  </si>
  <si>
    <t>Felhalmozás összesen:</t>
  </si>
  <si>
    <t>Zöldterület-kezelés</t>
  </si>
  <si>
    <t>Gyógyító-megelőző ellátások</t>
  </si>
  <si>
    <t>Iskolai nevelés 5 - 8</t>
  </si>
  <si>
    <t>Iskolai nevelés 1 - 4</t>
  </si>
  <si>
    <t>Közművelődési intézmények működtetése</t>
  </si>
  <si>
    <t xml:space="preserve"> </t>
  </si>
  <si>
    <t>III. mód.ei.</t>
  </si>
  <si>
    <t xml:space="preserve">2010. évi </t>
  </si>
  <si>
    <t>Könyvtári szolgáltatások</t>
  </si>
  <si>
    <t>Köztemetés</t>
  </si>
  <si>
    <t>Csatornahasználati támogatás</t>
  </si>
  <si>
    <t>Egészségügyi szűrővizsgálatok</t>
  </si>
  <si>
    <t>Felsőoktatás tám.</t>
  </si>
  <si>
    <t>Rendkívüli gyermekvédelmi támogatás</t>
  </si>
  <si>
    <t>Közterület rendjének fenntartása</t>
  </si>
  <si>
    <t>Katasztrófa-alap</t>
  </si>
  <si>
    <t>Végkielégítés</t>
  </si>
  <si>
    <t>Szabadság megváltás</t>
  </si>
  <si>
    <t>Cafeteria</t>
  </si>
  <si>
    <t>Anyakönyvvezetők költségtérítése</t>
  </si>
  <si>
    <t>Felmentési időre járó bér</t>
  </si>
  <si>
    <t>Természetbeni eü. járulék</t>
  </si>
  <si>
    <t>Pénzbeli eü. járulék</t>
  </si>
  <si>
    <t>Munkaerőpiaci járulék</t>
  </si>
  <si>
    <t>Természetbeni juttatások adója</t>
  </si>
  <si>
    <t>Cégautó adó</t>
  </si>
  <si>
    <t>Hulladékgazdálkodási Társ.</t>
  </si>
  <si>
    <t>koncepció alapján</t>
  </si>
  <si>
    <t>"</t>
  </si>
  <si>
    <t>2010.évi</t>
  </si>
  <si>
    <t xml:space="preserve">Önkormányzat és az önállóan működő és gazdálkodó, valamint az önállóan működő </t>
  </si>
  <si>
    <t>Önkormányzat és a költségvetési szervek működési, fenntartási kiadási előirányzatai</t>
  </si>
  <si>
    <t>költségvetési szervenként, kiemelt előirányzatonként</t>
  </si>
  <si>
    <t>Éves létszám-előirányzat költségvetési szervenként</t>
  </si>
  <si>
    <t>Bolgár Kisebbségi Önkormányzat</t>
  </si>
  <si>
    <t>NYWYG Egyesület támogatása</t>
  </si>
  <si>
    <t>Kiegészítés ingyenes tk.ellátáshoz</t>
  </si>
  <si>
    <t>Bolgárok által adott támogatás</t>
  </si>
  <si>
    <t>PH és Egészségház eng.terv</t>
  </si>
  <si>
    <t>I-VIII. Költségvetési bevételek</t>
  </si>
  <si>
    <t>IX. Pénzforgalom nélküli bevételek összesen:</t>
  </si>
  <si>
    <t>I-X. Bevételek mindösszesen:</t>
  </si>
  <si>
    <t>Műk.célú támogatás  Házi segítségnyújtás</t>
  </si>
  <si>
    <t>Átvett pénzeszköz Acsai</t>
  </si>
  <si>
    <t>ABÉVA KFT. tornacsarnok</t>
  </si>
  <si>
    <t>ABÉVA KFT. szolg.lakás, konyha bőv.</t>
  </si>
  <si>
    <t>Házi segítségnyújtás</t>
  </si>
  <si>
    <t>Működési bevételek összesen:</t>
  </si>
  <si>
    <t>I. negyedév</t>
  </si>
  <si>
    <t>II. negyedév</t>
  </si>
  <si>
    <t>III. negyedév</t>
  </si>
  <si>
    <t>IV. negyedév</t>
  </si>
  <si>
    <t>-</t>
  </si>
  <si>
    <t>Közfoglalkoztatottak éves létszám-előirányzata</t>
  </si>
  <si>
    <r>
      <t>költségvetési szervek</t>
    </r>
    <r>
      <rPr>
        <b/>
        <u val="single"/>
        <sz val="10"/>
        <rFont val="Arial CE"/>
        <family val="0"/>
      </rPr>
      <t xml:space="preserve"> bevételei </t>
    </r>
    <r>
      <rPr>
        <b/>
        <sz val="10"/>
        <rFont val="Arial CE"/>
        <family val="2"/>
      </rPr>
      <t>forrásonként</t>
    </r>
  </si>
  <si>
    <t>Jóléti, sport és kultúrális kiadások</t>
  </si>
  <si>
    <t>ABÉVA KFT. konyha- és szolgálati lakás bővítés</t>
  </si>
  <si>
    <t>2011.évi terv</t>
  </si>
  <si>
    <t>2010. évi III.</t>
  </si>
  <si>
    <t>mód. ei.</t>
  </si>
  <si>
    <t xml:space="preserve">2011. évi </t>
  </si>
  <si>
    <t>ei.</t>
  </si>
  <si>
    <t>Átvett pénzeszköz polgárvédelem</t>
  </si>
  <si>
    <t>Településőrség támogatása</t>
  </si>
  <si>
    <t>Gyermekvédelmi támogatás</t>
  </si>
  <si>
    <t>Átvett pénzeszköz igazgatási költségekre</t>
  </si>
  <si>
    <t>Átvett pénzeszköz diáksportra</t>
  </si>
  <si>
    <t>1. Polgármesteri Hivatal müködési és közhatalmi bev. össz:</t>
  </si>
  <si>
    <t>I.  Önkormányzat Intézményi müködési és közhatalmi bev. össz:</t>
  </si>
  <si>
    <t>IV-VI. Önkormányzatok költségvetési kapott tám:</t>
  </si>
  <si>
    <t>VII. Működési és felhalm. célú pe. átv. államházt. kivülről</t>
  </si>
  <si>
    <t>Alkalmazottak térítése Szivárvány</t>
  </si>
  <si>
    <t>Ingatlan értékesítése</t>
  </si>
  <si>
    <t>Átvett pénzeszköz Örmény Kisebbség</t>
  </si>
  <si>
    <t>Lakásépítési kölcsön visszafizetés</t>
  </si>
  <si>
    <t>ABÉVA-nak nyújtott kölcsön vissza</t>
  </si>
  <si>
    <t>VIII. Kölcsönök visszatérülése összesen:</t>
  </si>
  <si>
    <t>Előző évi ei. maradvány, pénzmaradvány igénybevétele</t>
  </si>
  <si>
    <t>Kieg. tám. közoktatási feladatokhoz</t>
  </si>
  <si>
    <r>
      <t xml:space="preserve">Alsónémedi Nagyközség Önkormányzat 2011. évi </t>
    </r>
    <r>
      <rPr>
        <b/>
        <u val="single"/>
        <sz val="14"/>
        <rFont val="Times New Roman"/>
        <family val="1"/>
      </rPr>
      <t>kiadásai</t>
    </r>
  </si>
  <si>
    <t>III.mód.ei.</t>
  </si>
  <si>
    <t>2011.évi</t>
  </si>
  <si>
    <t>Mozgáskorlátozottak közlekedési támogatása</t>
  </si>
  <si>
    <t>ABÉVA KFT. egyéb támogatás</t>
  </si>
  <si>
    <t>Tűzoltóság támogatása</t>
  </si>
  <si>
    <t>Vörösiszap katasztrófa kárenyhítés</t>
  </si>
  <si>
    <t>Árvízkárosult települések támogatása</t>
  </si>
  <si>
    <t>Rendszeres gyermekvédelmi támogatás</t>
  </si>
  <si>
    <t>Óvodáztatási támogatás</t>
  </si>
  <si>
    <t>Rászoruló gyermekek támogatása</t>
  </si>
  <si>
    <t>Iskolai betörés miatti kötelezettség</t>
  </si>
  <si>
    <t>1. )Személyi juttatások</t>
  </si>
  <si>
    <t>2.) Munkaadókat terhelő járulékok</t>
  </si>
  <si>
    <t>3.) Dologi kiadások</t>
  </si>
  <si>
    <t>4.) Egyéb működési kiadások összesen</t>
  </si>
  <si>
    <t>Adó- és illeték kiszabása</t>
  </si>
  <si>
    <t>5.) Ellátottak pénzbeli juttatásai összesen</t>
  </si>
  <si>
    <t>Működési kiadások mindösszesen</t>
  </si>
  <si>
    <t>6.) Egyéb felhalmozási kiadások</t>
  </si>
  <si>
    <t>7.) Beruházások</t>
  </si>
  <si>
    <t>8.) Felújítások</t>
  </si>
  <si>
    <t>Felhalmozási kiadások mindösszesen</t>
  </si>
  <si>
    <t>9.) Kölcsönök nyújtása:</t>
  </si>
  <si>
    <t>10.) Tartalékok</t>
  </si>
  <si>
    <t>2011. évi</t>
  </si>
  <si>
    <t>Mozgáskorlátozottak közlkedési támogatása</t>
  </si>
  <si>
    <t>Egyéb működési célú kiadás</t>
  </si>
  <si>
    <t>Ellátottak pénzbeni juttatásai</t>
  </si>
  <si>
    <t>Egyéb működési célú kiadások</t>
  </si>
  <si>
    <t>III. mód. ei.</t>
  </si>
  <si>
    <t>Munkahelyi vendéglátáts</t>
  </si>
  <si>
    <t>2010. III. mód. ei.</t>
  </si>
  <si>
    <t>Normatíva elszámolása</t>
  </si>
  <si>
    <t>ABÉVA egyéb támogatás</t>
  </si>
  <si>
    <t>Irattár rendezés</t>
  </si>
  <si>
    <t>Bérleti díjak ABÉVA</t>
  </si>
  <si>
    <t>Üzemeltetési díj ABÉVA</t>
  </si>
  <si>
    <t>Vállalkozók estje</t>
  </si>
  <si>
    <t>Alsónémedi Nagyközség  Önkormányzat 2011. évi tartalékának alakulása</t>
  </si>
  <si>
    <t>Szennyvíztisztító önerő 284/2010.(11.16.)</t>
  </si>
  <si>
    <t>Településközpont fejlesztése önerő 11/2010.(01.29.)</t>
  </si>
  <si>
    <t>Iskolai külső hőszigetelés önerő 112/2010.(04.30.)</t>
  </si>
  <si>
    <t>Speciálterv Kft. vitás kérdés rendezése</t>
  </si>
  <si>
    <t xml:space="preserve">Örmény Kisebbségi Önkormányzat 2011. évre tervezett </t>
  </si>
  <si>
    <t>Haraszti út járda</t>
  </si>
  <si>
    <t>Term.védelmi ter.kez.terv</t>
  </si>
  <si>
    <t>HÉSZ felülvizsgálat</t>
  </si>
  <si>
    <t xml:space="preserve">Felsőerdősor utca </t>
  </si>
  <si>
    <t>PH és Egészségház engedélyes terve, tejcsarnok bontása</t>
  </si>
  <si>
    <t>Iparterület közművesítése</t>
  </si>
  <si>
    <t>Templom körüli tér, díszkivilágítás</t>
  </si>
  <si>
    <t>Fedett kerékpártároló, udvarrendezés tervezése</t>
  </si>
  <si>
    <t>EKG készülék vásárlása</t>
  </si>
  <si>
    <t>Szám.tech. eszközök hivatalba</t>
  </si>
  <si>
    <t>Óvoda környéki aszfaltozás</t>
  </si>
  <si>
    <t>Nádtető felújítása, stb. Faluház</t>
  </si>
  <si>
    <t>Egyéb felhalmozási kiadások</t>
  </si>
  <si>
    <t xml:space="preserve">Nagyajta </t>
  </si>
  <si>
    <t>Egyéb felhalmozás összesen</t>
  </si>
  <si>
    <t>Ingatlan értékesítés</t>
  </si>
  <si>
    <t>ABÉVA kölcsön vissza</t>
  </si>
  <si>
    <t>Term.véd.ter.kezelési terv</t>
  </si>
  <si>
    <t>Felsőerdősor utca</t>
  </si>
  <si>
    <t>Kerékpártároló, stb. tervei</t>
  </si>
  <si>
    <t>Nádtető és egyéb Faluház</t>
  </si>
  <si>
    <t>Tartalékba helyezés</t>
  </si>
  <si>
    <t>Kulturális rendezvények</t>
  </si>
  <si>
    <t>Utazási költségek</t>
  </si>
  <si>
    <t>2010.évi pénzmaradvány</t>
  </si>
  <si>
    <t>Lakásépítési kölcsön nyújtása</t>
  </si>
  <si>
    <t>Pénzeszköz átadás tartalék</t>
  </si>
  <si>
    <t>2011. évi ei.</t>
  </si>
  <si>
    <t>Alsónémedi Nagyközség Önkormányzat 2011. évre tervezett beruházása és felújítása</t>
  </si>
  <si>
    <t xml:space="preserve">       ezer Ft</t>
  </si>
  <si>
    <t>ezer Ft</t>
  </si>
  <si>
    <t>Ei.</t>
  </si>
  <si>
    <t>M.ei.</t>
  </si>
  <si>
    <t>I. mód. ei.</t>
  </si>
  <si>
    <t>2010. évi normatíva elszámolása</t>
  </si>
  <si>
    <t>Lovasnap támogatása</t>
  </si>
  <si>
    <t>Mazsorett csoport támogatása</t>
  </si>
  <si>
    <t>Tigris dojó Egyesület támogatása</t>
  </si>
  <si>
    <t>Cseppek támogatása</t>
  </si>
  <si>
    <t>Chek-Nisszá támogatása</t>
  </si>
  <si>
    <t>Rendelkezésre állási támogatás</t>
  </si>
  <si>
    <t>813000 Zöldterület-kezelés</t>
  </si>
  <si>
    <t>Dabasi Mentőszolgálat támogatása</t>
  </si>
  <si>
    <t>552001 Üdülői szálláshely szolgáltatás</t>
  </si>
  <si>
    <t>682002 Nem lakóingatlan bérbeadása, üzemeltetése</t>
  </si>
  <si>
    <t>682001 Lakóingatlan bérbeadása, üzemeltetése</t>
  </si>
  <si>
    <t>841352 Mezőgazdasági támogatások</t>
  </si>
  <si>
    <t>841126 Önkormányzatok igazgatási tevékenysége</t>
  </si>
  <si>
    <t>890506 Egyházak közösségi és hitéleti tevékenységének támogatása</t>
  </si>
  <si>
    <t>890302 Civil szervezetek program- és egyéb támogatása</t>
  </si>
  <si>
    <t>890301 Civil szervezetek működési támogatása</t>
  </si>
  <si>
    <t>2011. évi I. mód. ei.</t>
  </si>
  <si>
    <t>Bérkompenzáció</t>
  </si>
  <si>
    <t>842421 Közterület rendjének fenntartása</t>
  </si>
  <si>
    <t>841133 Adó, illeték kiszabása, beszedése, ellenőrzése</t>
  </si>
  <si>
    <t>841127 Helyi kisebbségi önkormányzat</t>
  </si>
  <si>
    <t>841161 Kisebbségi választások</t>
  </si>
  <si>
    <t>841403 Községüzemeltetés</t>
  </si>
  <si>
    <t>841402 Közvilágítás</t>
  </si>
  <si>
    <t>843044 Gyógyító-megelőző ellátások finanszírozása</t>
  </si>
  <si>
    <t>960302 Köztemető-fenntartás és működtetés</t>
  </si>
  <si>
    <t>889921 Szociális étkeztetés</t>
  </si>
  <si>
    <t>882115 Ápolási díj alanyi jogon</t>
  </si>
  <si>
    <t>882111 Rendszeres szociális segély</t>
  </si>
  <si>
    <t>882116 Ápolási díj méltányossági alapon</t>
  </si>
  <si>
    <t>882112 Időskorúak járadéka</t>
  </si>
  <si>
    <t>882113 Lakásfenntartási támogatás normatív alapon</t>
  </si>
  <si>
    <t>882122 Átmeneti segély</t>
  </si>
  <si>
    <t>882123 Temetési segély</t>
  </si>
  <si>
    <t>882203 Köztemetés</t>
  </si>
  <si>
    <t>882202 Közgyógyellátás</t>
  </si>
  <si>
    <t>882129 Egyéb önk.eseti pénzbeli ellátások</t>
  </si>
  <si>
    <t>562913 Iskolai intézményi étkeztetés</t>
  </si>
  <si>
    <t>562917 Munkahelyi vendéglátás</t>
  </si>
  <si>
    <t>852011 Általános iskolai nevelés 1 - 4</t>
  </si>
  <si>
    <t>852021 Általános iskolai nevelés 5 - 8</t>
  </si>
  <si>
    <t>855911 Általános iskola napközi</t>
  </si>
  <si>
    <t>931204 Diáksport</t>
  </si>
  <si>
    <t>910502 Közművelődési intézmények működtetése</t>
  </si>
  <si>
    <t>910123 Könyvtári szolgáltatások</t>
  </si>
  <si>
    <t>Eredeti ei.</t>
  </si>
  <si>
    <t>2011. I. mód. ei.</t>
  </si>
  <si>
    <t>94/2011.(03.22.)</t>
  </si>
  <si>
    <t>Iskolai pályázat kiviteli terv</t>
  </si>
  <si>
    <t>131/2011.(04.26.)</t>
  </si>
  <si>
    <t>Iskolai pályázat műsz.ell.</t>
  </si>
  <si>
    <t>132/2011.(04.26.)</t>
  </si>
  <si>
    <t>Informatikai normatíva iskola</t>
  </si>
  <si>
    <t>Kamera vásárlás</t>
  </si>
  <si>
    <t>Fő út 56. vételár hátralék</t>
  </si>
  <si>
    <t>Településrendezési eszközök felülvizsgálata</t>
  </si>
  <si>
    <t>Csapadékvíz elvezetés</t>
  </si>
  <si>
    <t>128/2011.(04.26.)</t>
  </si>
  <si>
    <t>ABÉVA támogatása</t>
  </si>
  <si>
    <t>EKG készülék vásárlás</t>
  </si>
  <si>
    <t>2011. I. mód.ei.</t>
  </si>
  <si>
    <t>Informatikai normatíva</t>
  </si>
  <si>
    <t>Vételár hátralék Fő út 56.</t>
  </si>
  <si>
    <t>EKG vásárlás</t>
  </si>
  <si>
    <t>Településrendezési eszk.felülv.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</si>
</sst>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\ &quot;Ft&quot;"/>
    <numFmt numFmtId="168" formatCode="#,##0.00\ _F_t"/>
    <numFmt numFmtId="169" formatCode="#,##0.0\ &quot;Ft&quot;"/>
    <numFmt numFmtId="170" formatCode="#,##0\ &quot;Ft&quot;"/>
    <numFmt numFmtId="171" formatCode="_-* #,##0\ _F_t_-;\-* #,##0\ _F_t_-;_-* &quot;-&quot;??\ _F_t_-;_-@_-"/>
    <numFmt numFmtId="172" formatCode="_-* #,##0.0\ _F_t_-;\-* #,##0.0\ _F_t_-;_-* &quot;-&quot;??\ _F_t_-;_-@_-"/>
    <numFmt numFmtId="173" formatCode="_-* #,##0.000\ _F_t_-;\-* #,##0.000\ _F_t_-;_-* &quot;-&quot;??\ _F_t_-;_-@_-"/>
    <numFmt numFmtId="174" formatCode="_-* #,##0.0000\ _F_t_-;\-* #,##0.0000\ _F_t_-;_-* &quot;-&quot;??\ _F_t_-;_-@_-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3"/>
      <name val="Times New Roman"/>
      <family val="1"/>
    </font>
    <font>
      <b/>
      <sz val="13"/>
      <name val="Arial"/>
      <family val="0"/>
    </font>
    <font>
      <sz val="13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name val="Arial"/>
      <family val="0"/>
    </font>
    <font>
      <b/>
      <i/>
      <sz val="12"/>
      <name val="Arial CE"/>
      <family val="2"/>
    </font>
    <font>
      <b/>
      <i/>
      <sz val="12"/>
      <name val="Arial"/>
      <family val="2"/>
    </font>
    <font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" xfId="0" applyFont="1" applyBorder="1" applyAlignment="1">
      <alignment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right" vertical="top" wrapText="1"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14" fillId="0" borderId="3" xfId="0" applyFont="1" applyBorder="1" applyAlignment="1">
      <alignment horizontal="center"/>
    </xf>
    <xf numFmtId="0" fontId="15" fillId="0" borderId="7" xfId="0" applyFont="1" applyBorder="1" applyAlignment="1">
      <alignment/>
    </xf>
    <xf numFmtId="0" fontId="0" fillId="0" borderId="8" xfId="0" applyBorder="1" applyAlignment="1">
      <alignment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9" fillId="0" borderId="1" xfId="0" applyFont="1" applyBorder="1" applyAlignment="1">
      <alignment/>
    </xf>
    <xf numFmtId="0" fontId="14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24" fillId="0" borderId="0" xfId="0" applyNumberFormat="1" applyFont="1" applyAlignment="1">
      <alignment horizontal="right"/>
    </xf>
    <xf numFmtId="0" fontId="25" fillId="0" borderId="1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right"/>
    </xf>
    <xf numFmtId="171" fontId="0" fillId="0" borderId="0" xfId="15" applyNumberFormat="1" applyAlignment="1">
      <alignment/>
    </xf>
    <xf numFmtId="10" fontId="24" fillId="0" borderId="0" xfId="19" applyNumberFormat="1" applyFont="1" applyAlignment="1">
      <alignment/>
    </xf>
    <xf numFmtId="0" fontId="27" fillId="0" borderId="0" xfId="0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 horizontal="right"/>
    </xf>
    <xf numFmtId="171" fontId="25" fillId="0" borderId="0" xfId="15" applyNumberFormat="1" applyFont="1" applyFill="1" applyBorder="1" applyAlignment="1">
      <alignment horizontal="right"/>
    </xf>
    <xf numFmtId="10" fontId="25" fillId="0" borderId="0" xfId="19" applyNumberFormat="1" applyFont="1" applyAlignment="1">
      <alignment/>
    </xf>
    <xf numFmtId="171" fontId="24" fillId="0" borderId="0" xfId="15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right"/>
    </xf>
    <xf numFmtId="171" fontId="24" fillId="0" borderId="0" xfId="15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171" fontId="24" fillId="0" borderId="0" xfId="15" applyNumberFormat="1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right"/>
    </xf>
    <xf numFmtId="171" fontId="25" fillId="0" borderId="0" xfId="15" applyNumberFormat="1" applyFont="1" applyAlignment="1">
      <alignment/>
    </xf>
    <xf numFmtId="171" fontId="25" fillId="0" borderId="0" xfId="15" applyNumberFormat="1" applyFont="1" applyAlignment="1">
      <alignment horizontal="right"/>
    </xf>
    <xf numFmtId="0" fontId="24" fillId="0" borderId="0" xfId="0" applyFont="1" applyAlignment="1">
      <alignment/>
    </xf>
    <xf numFmtId="171" fontId="25" fillId="0" borderId="0" xfId="15" applyNumberFormat="1" applyFont="1" applyAlignment="1">
      <alignment/>
    </xf>
    <xf numFmtId="171" fontId="5" fillId="0" borderId="0" xfId="15" applyNumberFormat="1" applyFont="1" applyAlignment="1">
      <alignment/>
    </xf>
    <xf numFmtId="171" fontId="5" fillId="0" borderId="0" xfId="0" applyNumberFormat="1" applyFont="1" applyAlignment="1">
      <alignment/>
    </xf>
    <xf numFmtId="10" fontId="5" fillId="0" borderId="0" xfId="19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171" fontId="0" fillId="0" borderId="0" xfId="15" applyNumberFormat="1" applyBorder="1" applyAlignment="1">
      <alignment/>
    </xf>
    <xf numFmtId="10" fontId="0" fillId="0" borderId="0" xfId="19" applyNumberFormat="1" applyBorder="1" applyAlignment="1">
      <alignment/>
    </xf>
    <xf numFmtId="10" fontId="24" fillId="0" borderId="0" xfId="19" applyNumberFormat="1" applyFont="1" applyBorder="1" applyAlignment="1">
      <alignment/>
    </xf>
    <xf numFmtId="10" fontId="25" fillId="0" borderId="0" xfId="19" applyNumberFormat="1" applyFont="1" applyBorder="1" applyAlignment="1">
      <alignment/>
    </xf>
    <xf numFmtId="10" fontId="24" fillId="0" borderId="0" xfId="19" applyNumberFormat="1" applyFont="1" applyBorder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5" fillId="0" borderId="11" xfId="0" applyFont="1" applyBorder="1" applyAlignment="1">
      <alignment/>
    </xf>
    <xf numFmtId="0" fontId="0" fillId="0" borderId="11" xfId="0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Alignment="1">
      <alignment/>
    </xf>
    <xf numFmtId="171" fontId="0" fillId="0" borderId="0" xfId="15" applyNumberFormat="1" applyAlignment="1">
      <alignment horizontal="center"/>
    </xf>
    <xf numFmtId="10" fontId="24" fillId="0" borderId="0" xfId="19" applyNumberFormat="1" applyFont="1" applyAlignment="1">
      <alignment/>
    </xf>
    <xf numFmtId="171" fontId="25" fillId="0" borderId="0" xfId="15" applyNumberFormat="1" applyFont="1" applyAlignment="1">
      <alignment horizontal="center"/>
    </xf>
    <xf numFmtId="171" fontId="25" fillId="0" borderId="0" xfId="0" applyNumberFormat="1" applyFont="1" applyAlignment="1">
      <alignment/>
    </xf>
    <xf numFmtId="171" fontId="0" fillId="0" borderId="0" xfId="15" applyNumberFormat="1" applyBorder="1" applyAlignment="1">
      <alignment horizontal="center"/>
    </xf>
    <xf numFmtId="171" fontId="25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3" fontId="0" fillId="0" borderId="0" xfId="0" applyNumberFormat="1" applyBorder="1" applyAlignment="1">
      <alignment/>
    </xf>
    <xf numFmtId="3" fontId="25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71" fontId="24" fillId="0" borderId="0" xfId="15" applyNumberFormat="1" applyFont="1" applyBorder="1" applyAlignment="1">
      <alignment horizontal="right"/>
    </xf>
    <xf numFmtId="10" fontId="24" fillId="0" borderId="0" xfId="19" applyNumberFormat="1" applyFont="1" applyBorder="1" applyAlignment="1">
      <alignment horizontal="right"/>
    </xf>
    <xf numFmtId="171" fontId="25" fillId="0" borderId="0" xfId="15" applyNumberFormat="1" applyFont="1" applyBorder="1" applyAlignment="1">
      <alignment horizontal="right"/>
    </xf>
    <xf numFmtId="10" fontId="25" fillId="0" borderId="0" xfId="19" applyNumberFormat="1" applyFont="1" applyBorder="1" applyAlignment="1">
      <alignment horizontal="right"/>
    </xf>
    <xf numFmtId="0" fontId="29" fillId="0" borderId="0" xfId="0" applyFont="1" applyAlignment="1">
      <alignment/>
    </xf>
    <xf numFmtId="171" fontId="0" fillId="0" borderId="0" xfId="15" applyNumberFormat="1" applyAlignment="1">
      <alignment horizontal="left"/>
    </xf>
    <xf numFmtId="10" fontId="0" fillId="0" borderId="0" xfId="19" applyNumberFormat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>
      <alignment horizontal="center"/>
    </xf>
    <xf numFmtId="171" fontId="0" fillId="0" borderId="0" xfId="15" applyNumberFormat="1" applyFont="1" applyAlignment="1">
      <alignment horizontal="center"/>
    </xf>
    <xf numFmtId="171" fontId="5" fillId="0" borderId="0" xfId="15" applyNumberFormat="1" applyFont="1" applyAlignment="1">
      <alignment horizontal="center"/>
    </xf>
    <xf numFmtId="171" fontId="24" fillId="0" borderId="0" xfId="15" applyNumberFormat="1" applyFont="1" applyAlignment="1">
      <alignment horizontal="center"/>
    </xf>
    <xf numFmtId="171" fontId="25" fillId="0" borderId="0" xfId="15" applyNumberFormat="1" applyFont="1" applyAlignment="1">
      <alignment horizontal="center"/>
    </xf>
    <xf numFmtId="0" fontId="30" fillId="0" borderId="0" xfId="0" applyFont="1" applyBorder="1" applyAlignment="1">
      <alignment horizontal="left"/>
    </xf>
    <xf numFmtId="171" fontId="31" fillId="0" borderId="0" xfId="15" applyNumberFormat="1" applyFont="1" applyAlignment="1">
      <alignment/>
    </xf>
    <xf numFmtId="10" fontId="14" fillId="0" borderId="0" xfId="19" applyNumberFormat="1" applyFont="1" applyAlignment="1">
      <alignment/>
    </xf>
    <xf numFmtId="0" fontId="20" fillId="0" borderId="0" xfId="0" applyFont="1" applyAlignment="1">
      <alignment horizontal="center"/>
    </xf>
    <xf numFmtId="171" fontId="20" fillId="0" borderId="0" xfId="15" applyNumberFormat="1" applyFont="1" applyAlignment="1">
      <alignment/>
    </xf>
    <xf numFmtId="171" fontId="0" fillId="0" borderId="0" xfId="15" applyNumberFormat="1" applyFont="1" applyAlignment="1">
      <alignment/>
    </xf>
    <xf numFmtId="10" fontId="0" fillId="0" borderId="0" xfId="19" applyNumberFormat="1" applyFont="1" applyAlignment="1">
      <alignment/>
    </xf>
    <xf numFmtId="0" fontId="20" fillId="0" borderId="0" xfId="0" applyFont="1" applyAlignment="1">
      <alignment horizontal="left"/>
    </xf>
    <xf numFmtId="171" fontId="20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171" fontId="31" fillId="0" borderId="0" xfId="0" applyNumberFormat="1" applyFont="1" applyAlignment="1">
      <alignment/>
    </xf>
    <xf numFmtId="10" fontId="31" fillId="0" borderId="0" xfId="19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9" fillId="0" borderId="0" xfId="0" applyFont="1" applyBorder="1" applyAlignment="1">
      <alignment vertical="justify" wrapText="1"/>
    </xf>
    <xf numFmtId="0" fontId="9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justify" wrapText="1"/>
    </xf>
    <xf numFmtId="0" fontId="8" fillId="0" borderId="0" xfId="0" applyFont="1" applyBorder="1" applyAlignment="1">
      <alignment horizontal="center" vertical="justify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9" fontId="8" fillId="0" borderId="0" xfId="0" applyNumberFormat="1" applyFont="1" applyBorder="1" applyAlignment="1">
      <alignment horizontal="left" vertical="top" wrapText="1"/>
    </xf>
    <xf numFmtId="0" fontId="32" fillId="0" borderId="0" xfId="0" applyFont="1" applyAlignment="1">
      <alignment horizontal="center"/>
    </xf>
    <xf numFmtId="0" fontId="0" fillId="0" borderId="12" xfId="0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13" xfId="0" applyFont="1" applyBorder="1" applyAlignment="1">
      <alignment/>
    </xf>
    <xf numFmtId="3" fontId="32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right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5" fillId="0" borderId="0" xfId="0" applyFont="1" applyBorder="1" applyAlignment="1">
      <alignment/>
    </xf>
    <xf numFmtId="171" fontId="24" fillId="0" borderId="0" xfId="15" applyNumberFormat="1" applyFont="1" applyAlignment="1">
      <alignment/>
    </xf>
    <xf numFmtId="171" fontId="0" fillId="0" borderId="1" xfId="15" applyNumberFormat="1" applyBorder="1" applyAlignment="1">
      <alignment/>
    </xf>
    <xf numFmtId="171" fontId="1" fillId="0" borderId="0" xfId="15" applyNumberFormat="1" applyFont="1" applyAlignment="1">
      <alignment/>
    </xf>
    <xf numFmtId="171" fontId="1" fillId="0" borderId="1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171" fontId="0" fillId="0" borderId="0" xfId="15" applyNumberFormat="1" applyFill="1" applyBorder="1" applyAlignment="1">
      <alignment/>
    </xf>
    <xf numFmtId="171" fontId="0" fillId="0" borderId="1" xfId="15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71" fontId="0" fillId="0" borderId="3" xfId="15" applyNumberFormat="1" applyBorder="1" applyAlignment="1">
      <alignment/>
    </xf>
    <xf numFmtId="171" fontId="0" fillId="0" borderId="1" xfId="15" applyNumberFormat="1" applyFont="1" applyBorder="1" applyAlignment="1">
      <alignment/>
    </xf>
    <xf numFmtId="171" fontId="5" fillId="0" borderId="0" xfId="15" applyNumberFormat="1" applyFont="1" applyBorder="1" applyAlignment="1">
      <alignment/>
    </xf>
    <xf numFmtId="171" fontId="14" fillId="0" borderId="0" xfId="15" applyNumberFormat="1" applyFont="1" applyAlignment="1">
      <alignment/>
    </xf>
    <xf numFmtId="171" fontId="14" fillId="0" borderId="0" xfId="15" applyNumberFormat="1" applyFont="1" applyBorder="1" applyAlignment="1">
      <alignment/>
    </xf>
    <xf numFmtId="171" fontId="1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1" fontId="14" fillId="0" borderId="3" xfId="15" applyNumberFormat="1" applyFont="1" applyBorder="1" applyAlignment="1">
      <alignment/>
    </xf>
    <xf numFmtId="171" fontId="14" fillId="0" borderId="8" xfId="0" applyNumberFormat="1" applyFont="1" applyBorder="1" applyAlignment="1">
      <alignment/>
    </xf>
    <xf numFmtId="171" fontId="0" fillId="0" borderId="0" xfId="15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5" xfId="0" applyFont="1" applyBorder="1" applyAlignment="1">
      <alignment/>
    </xf>
    <xf numFmtId="0" fontId="14" fillId="0" borderId="8" xfId="0" applyFont="1" applyBorder="1" applyAlignment="1">
      <alignment/>
    </xf>
    <xf numFmtId="0" fontId="1" fillId="0" borderId="8" xfId="0" applyFont="1" applyBorder="1" applyAlignment="1">
      <alignment/>
    </xf>
    <xf numFmtId="171" fontId="14" fillId="0" borderId="9" xfId="15" applyNumberFormat="1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171" fontId="1" fillId="0" borderId="0" xfId="15" applyNumberFormat="1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Alignment="1">
      <alignment horizontal="right"/>
    </xf>
    <xf numFmtId="171" fontId="12" fillId="0" borderId="0" xfId="15" applyNumberFormat="1" applyFont="1" applyAlignment="1">
      <alignment/>
    </xf>
    <xf numFmtId="171" fontId="12" fillId="0" borderId="0" xfId="15" applyNumberFormat="1" applyFont="1" applyBorder="1" applyAlignment="1">
      <alignment/>
    </xf>
    <xf numFmtId="171" fontId="14" fillId="0" borderId="9" xfId="15" applyNumberFormat="1" applyFont="1" applyBorder="1" applyAlignment="1">
      <alignment/>
    </xf>
    <xf numFmtId="171" fontId="14" fillId="0" borderId="0" xfId="15" applyNumberFormat="1" applyFont="1" applyAlignment="1">
      <alignment/>
    </xf>
    <xf numFmtId="171" fontId="12" fillId="0" borderId="1" xfId="15" applyNumberFormat="1" applyFont="1" applyBorder="1" applyAlignment="1">
      <alignment/>
    </xf>
    <xf numFmtId="171" fontId="14" fillId="0" borderId="9" xfId="15" applyNumberFormat="1" applyFont="1" applyBorder="1" applyAlignment="1">
      <alignment/>
    </xf>
    <xf numFmtId="171" fontId="12" fillId="0" borderId="3" xfId="15" applyNumberFormat="1" applyFont="1" applyBorder="1" applyAlignment="1">
      <alignment/>
    </xf>
    <xf numFmtId="171" fontId="14" fillId="0" borderId="0" xfId="15" applyNumberFormat="1" applyFont="1" applyBorder="1" applyAlignment="1">
      <alignment/>
    </xf>
    <xf numFmtId="171" fontId="14" fillId="0" borderId="8" xfId="15" applyNumberFormat="1" applyFont="1" applyBorder="1" applyAlignment="1">
      <alignment/>
    </xf>
    <xf numFmtId="171" fontId="0" fillId="0" borderId="0" xfId="15" applyNumberFormat="1" applyFont="1" applyAlignment="1">
      <alignment vertical="center" wrapText="1"/>
    </xf>
    <xf numFmtId="171" fontId="0" fillId="0" borderId="3" xfId="15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171" fontId="24" fillId="0" borderId="0" xfId="15" applyNumberFormat="1" applyFont="1" applyAlignment="1">
      <alignment horizontal="right"/>
    </xf>
    <xf numFmtId="171" fontId="0" fillId="0" borderId="1" xfId="15" applyNumberFormat="1" applyFont="1" applyFill="1" applyBorder="1" applyAlignment="1">
      <alignment/>
    </xf>
    <xf numFmtId="171" fontId="24" fillId="0" borderId="0" xfId="15" applyNumberFormat="1" applyFont="1" applyBorder="1" applyAlignment="1">
      <alignment horizontal="center"/>
    </xf>
    <xf numFmtId="0" fontId="1" fillId="0" borderId="1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15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14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25" fillId="0" borderId="11" xfId="0" applyFont="1" applyBorder="1" applyAlignment="1">
      <alignment/>
    </xf>
    <xf numFmtId="3" fontId="25" fillId="0" borderId="1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25" fillId="0" borderId="1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22" fillId="0" borderId="0" xfId="0" applyFont="1" applyAlignment="1">
      <alignment horizontal="center"/>
    </xf>
    <xf numFmtId="0" fontId="16" fillId="0" borderId="3" xfId="0" applyFont="1" applyBorder="1" applyAlignment="1">
      <alignment/>
    </xf>
    <xf numFmtId="0" fontId="17" fillId="0" borderId="3" xfId="0" applyFont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1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25" fillId="0" borderId="11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vertical="justify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2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5" fillId="0" borderId="1" xfId="0" applyFont="1" applyBorder="1" applyAlignment="1">
      <alignment/>
    </xf>
    <xf numFmtId="0" fontId="25" fillId="0" borderId="13" xfId="0" applyFont="1" applyBorder="1" applyAlignment="1">
      <alignment/>
    </xf>
    <xf numFmtId="0" fontId="0" fillId="0" borderId="30" xfId="0" applyBorder="1" applyAlignment="1">
      <alignment/>
    </xf>
    <xf numFmtId="0" fontId="25" fillId="0" borderId="1" xfId="0" applyFont="1" applyBorder="1" applyAlignment="1">
      <alignment vertical="center"/>
    </xf>
    <xf numFmtId="0" fontId="25" fillId="0" borderId="31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25" fillId="0" borderId="13" xfId="0" applyFont="1" applyBorder="1" applyAlignment="1">
      <alignment vertical="center"/>
    </xf>
    <xf numFmtId="0" fontId="0" fillId="0" borderId="30" xfId="0" applyBorder="1" applyAlignment="1">
      <alignment vertical="center"/>
    </xf>
    <xf numFmtId="3" fontId="25" fillId="0" borderId="11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32"/>
  <sheetViews>
    <sheetView workbookViewId="0" topLeftCell="A13">
      <selection activeCell="O25" sqref="O25"/>
    </sheetView>
  </sheetViews>
  <sheetFormatPr defaultColWidth="9.140625" defaultRowHeight="12.75"/>
  <sheetData>
    <row r="8" spans="1:9" ht="26.25">
      <c r="A8" s="285" t="s">
        <v>114</v>
      </c>
      <c r="B8" s="285"/>
      <c r="C8" s="285"/>
      <c r="D8" s="285"/>
      <c r="E8" s="285"/>
      <c r="F8" s="285"/>
      <c r="G8" s="285"/>
      <c r="H8" s="285"/>
      <c r="I8" s="285"/>
    </row>
    <row r="9" spans="1:9" ht="23.25">
      <c r="A9" s="85"/>
      <c r="B9" s="85"/>
      <c r="C9" s="85"/>
      <c r="D9" s="85"/>
      <c r="E9" s="85"/>
      <c r="F9" s="85"/>
      <c r="G9" s="85"/>
      <c r="H9" s="85"/>
      <c r="I9" s="85"/>
    </row>
    <row r="10" spans="1:9" ht="23.25">
      <c r="A10" s="85"/>
      <c r="B10" s="85"/>
      <c r="C10" s="85"/>
      <c r="D10" s="85"/>
      <c r="E10" s="85"/>
      <c r="F10" s="85"/>
      <c r="G10" s="85"/>
      <c r="H10" s="85"/>
      <c r="I10" s="85"/>
    </row>
    <row r="16" spans="2:7" ht="15.75">
      <c r="B16" s="34" t="s">
        <v>115</v>
      </c>
      <c r="C16" s="34" t="s">
        <v>35</v>
      </c>
      <c r="D16" s="34"/>
      <c r="E16" s="34"/>
      <c r="F16" s="34"/>
      <c r="G16" s="34"/>
    </row>
    <row r="17" spans="2:7" ht="15.75">
      <c r="B17" s="34"/>
      <c r="C17" s="34"/>
      <c r="D17" s="34"/>
      <c r="E17" s="34"/>
      <c r="F17" s="34"/>
      <c r="G17" s="34"/>
    </row>
    <row r="18" spans="2:7" ht="15.75">
      <c r="B18" s="34"/>
      <c r="C18" s="34"/>
      <c r="D18" s="34"/>
      <c r="E18" s="34"/>
      <c r="F18" s="34"/>
      <c r="G18" s="34"/>
    </row>
    <row r="19" spans="2:7" ht="15.75">
      <c r="B19" s="34"/>
      <c r="C19" s="34"/>
      <c r="D19" s="34"/>
      <c r="E19" s="34"/>
      <c r="F19" s="34"/>
      <c r="G19" s="34"/>
    </row>
    <row r="20" spans="2:7" ht="15.75">
      <c r="B20" s="34"/>
      <c r="C20" s="34"/>
      <c r="D20" s="34"/>
      <c r="E20" s="34"/>
      <c r="F20" s="34"/>
      <c r="G20" s="34"/>
    </row>
    <row r="21" spans="2:7" ht="15.75">
      <c r="B21" s="34" t="s">
        <v>116</v>
      </c>
      <c r="C21" s="34" t="s">
        <v>163</v>
      </c>
      <c r="D21" s="34"/>
      <c r="E21" s="34"/>
      <c r="F21" s="34"/>
      <c r="G21" s="34"/>
    </row>
    <row r="22" spans="2:7" ht="15.75">
      <c r="B22" s="34"/>
      <c r="C22" s="34"/>
      <c r="D22" s="34"/>
      <c r="E22" s="34"/>
      <c r="F22" s="34"/>
      <c r="G22" s="34"/>
    </row>
    <row r="23" spans="2:7" ht="15.75">
      <c r="B23" s="34"/>
      <c r="C23" s="34"/>
      <c r="D23" s="34"/>
      <c r="E23" s="34"/>
      <c r="F23" s="34"/>
      <c r="G23" s="34"/>
    </row>
    <row r="24" spans="2:7" ht="15.75">
      <c r="B24" s="34"/>
      <c r="C24" s="34"/>
      <c r="D24" s="34"/>
      <c r="E24" s="34"/>
      <c r="F24" s="34"/>
      <c r="G24" s="34"/>
    </row>
    <row r="25" spans="2:7" ht="15.75">
      <c r="B25" s="34"/>
      <c r="C25" s="34"/>
      <c r="D25" s="34"/>
      <c r="E25" s="34"/>
      <c r="F25" s="34"/>
      <c r="G25" s="34"/>
    </row>
    <row r="26" spans="2:7" ht="15.75">
      <c r="B26" s="34" t="s">
        <v>118</v>
      </c>
      <c r="C26" s="34" t="s">
        <v>117</v>
      </c>
      <c r="D26" s="34"/>
      <c r="E26" s="34"/>
      <c r="F26" s="34"/>
      <c r="G26" s="34"/>
    </row>
    <row r="27" spans="2:7" ht="15.75">
      <c r="B27" s="34"/>
      <c r="C27" s="34"/>
      <c r="D27" s="34"/>
      <c r="E27" s="34"/>
      <c r="F27" s="34"/>
      <c r="G27" s="34"/>
    </row>
    <row r="28" spans="2:7" ht="15.75">
      <c r="B28" s="34"/>
      <c r="C28" s="34"/>
      <c r="D28" s="34"/>
      <c r="E28" s="34"/>
      <c r="F28" s="34"/>
      <c r="G28" s="34"/>
    </row>
    <row r="29" spans="2:7" ht="15.75">
      <c r="B29" s="34"/>
      <c r="C29" s="34"/>
      <c r="D29" s="34"/>
      <c r="E29" s="34"/>
      <c r="F29" s="34"/>
      <c r="G29" s="34"/>
    </row>
    <row r="30" spans="2:7" ht="15.75">
      <c r="B30" s="34"/>
      <c r="C30" s="34"/>
      <c r="D30" s="34"/>
      <c r="E30" s="34"/>
      <c r="F30" s="34"/>
      <c r="G30" s="34"/>
    </row>
    <row r="31" spans="2:7" ht="15.75">
      <c r="B31" s="34" t="s">
        <v>119</v>
      </c>
      <c r="C31" s="34" t="s">
        <v>66</v>
      </c>
      <c r="D31" s="34"/>
      <c r="E31" s="34"/>
      <c r="F31" s="34"/>
      <c r="G31" s="34"/>
    </row>
    <row r="32" spans="2:7" ht="15.75">
      <c r="B32" s="34"/>
      <c r="C32" s="34"/>
      <c r="D32" s="34"/>
      <c r="E32" s="34"/>
      <c r="F32" s="34"/>
      <c r="G32" s="34"/>
    </row>
  </sheetData>
  <mergeCells count="1">
    <mergeCell ref="A8:I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&amp;R1. sz. melléklet /2011.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H51" sqref="H51"/>
    </sheetView>
  </sheetViews>
  <sheetFormatPr defaultColWidth="9.140625" defaultRowHeight="12.75"/>
  <cols>
    <col min="1" max="1" width="24.8515625" style="23" customWidth="1"/>
    <col min="2" max="2" width="17.7109375" style="2" customWidth="1"/>
    <col min="3" max="3" width="10.7109375" style="2" hidden="1" customWidth="1"/>
    <col min="4" max="4" width="17.57421875" style="2" customWidth="1"/>
    <col min="5" max="5" width="22.421875" style="2" customWidth="1"/>
    <col min="6" max="16384" width="9.140625" style="23" customWidth="1"/>
  </cols>
  <sheetData>
    <row r="1" ht="10.5" customHeight="1">
      <c r="A1" s="1"/>
    </row>
    <row r="2" spans="1:5" ht="12.75">
      <c r="A2" s="314" t="s">
        <v>452</v>
      </c>
      <c r="B2" s="315"/>
      <c r="C2" s="315"/>
      <c r="D2" s="315"/>
      <c r="E2" s="315"/>
    </row>
    <row r="3" spans="1:5" ht="21.75" customHeight="1">
      <c r="A3" s="315"/>
      <c r="B3" s="315"/>
      <c r="C3" s="315"/>
      <c r="D3" s="315"/>
      <c r="E3" s="315"/>
    </row>
    <row r="4" spans="1:5" ht="21.75" customHeight="1">
      <c r="A4" s="51"/>
      <c r="B4" s="51"/>
      <c r="C4" s="51"/>
      <c r="D4" s="51"/>
      <c r="E4" s="51"/>
    </row>
    <row r="5" ht="16.5" thickBot="1">
      <c r="E5" s="14" t="s">
        <v>453</v>
      </c>
    </row>
    <row r="6" spans="1:5" ht="21" customHeight="1">
      <c r="A6" s="319" t="s">
        <v>0</v>
      </c>
      <c r="B6" s="322" t="s">
        <v>504</v>
      </c>
      <c r="C6" s="322" t="s">
        <v>37</v>
      </c>
      <c r="D6" s="322" t="s">
        <v>505</v>
      </c>
      <c r="E6" s="316" t="s">
        <v>38</v>
      </c>
    </row>
    <row r="7" spans="1:5" ht="14.25" customHeight="1" thickBot="1">
      <c r="A7" s="320"/>
      <c r="B7" s="323"/>
      <c r="C7" s="323"/>
      <c r="D7" s="323"/>
      <c r="E7" s="317"/>
    </row>
    <row r="8" spans="1:5" ht="1.5" customHeight="1" hidden="1">
      <c r="A8" s="321"/>
      <c r="B8" s="324"/>
      <c r="C8" s="324"/>
      <c r="D8" s="324"/>
      <c r="E8" s="318"/>
    </row>
    <row r="9" spans="1:5" ht="19.5" thickBot="1">
      <c r="A9" s="311" t="s">
        <v>30</v>
      </c>
      <c r="B9" s="312"/>
      <c r="C9" s="312"/>
      <c r="D9" s="312"/>
      <c r="E9" s="313"/>
    </row>
    <row r="10" spans="1:5" ht="15.75">
      <c r="A10" s="67" t="s">
        <v>426</v>
      </c>
      <c r="B10" s="39">
        <v>10000</v>
      </c>
      <c r="C10" s="39">
        <v>2000</v>
      </c>
      <c r="D10" s="39">
        <v>10000</v>
      </c>
      <c r="E10" s="39" t="s">
        <v>327</v>
      </c>
    </row>
    <row r="11" spans="1:5" ht="15.75" customHeight="1">
      <c r="A11" s="68" t="s">
        <v>425</v>
      </c>
      <c r="B11" s="28">
        <v>2000</v>
      </c>
      <c r="C11" s="28">
        <v>400</v>
      </c>
      <c r="D11" s="39">
        <v>2000</v>
      </c>
      <c r="E11" s="194" t="s">
        <v>328</v>
      </c>
    </row>
    <row r="12" spans="1:5" ht="15.75" customHeight="1">
      <c r="A12" s="68" t="s">
        <v>427</v>
      </c>
      <c r="B12" s="28">
        <v>43000</v>
      </c>
      <c r="C12" s="28">
        <v>8000</v>
      </c>
      <c r="D12" s="39">
        <v>43000</v>
      </c>
      <c r="E12" s="194" t="s">
        <v>328</v>
      </c>
    </row>
    <row r="13" spans="1:5" ht="45" customHeight="1">
      <c r="A13" s="68" t="s">
        <v>428</v>
      </c>
      <c r="B13" s="28">
        <v>11250</v>
      </c>
      <c r="C13" s="28">
        <v>2250</v>
      </c>
      <c r="D13" s="39">
        <v>11250</v>
      </c>
      <c r="E13" s="194" t="s">
        <v>328</v>
      </c>
    </row>
    <row r="14" spans="1:5" ht="21.75" customHeight="1">
      <c r="A14" s="68" t="s">
        <v>429</v>
      </c>
      <c r="B14" s="28">
        <v>20000</v>
      </c>
      <c r="C14" s="28">
        <v>4000</v>
      </c>
      <c r="D14" s="39">
        <v>20000</v>
      </c>
      <c r="E14" s="194" t="s">
        <v>328</v>
      </c>
    </row>
    <row r="15" spans="1:5" ht="35.25" customHeight="1">
      <c r="A15" s="68" t="s">
        <v>430</v>
      </c>
      <c r="B15" s="28">
        <v>6000</v>
      </c>
      <c r="C15" s="28">
        <v>1200</v>
      </c>
      <c r="D15" s="39">
        <v>6625</v>
      </c>
      <c r="E15" s="194" t="s">
        <v>506</v>
      </c>
    </row>
    <row r="16" spans="1:5" ht="36" customHeight="1">
      <c r="A16" s="68" t="s">
        <v>431</v>
      </c>
      <c r="B16" s="28">
        <v>1000</v>
      </c>
      <c r="C16" s="28">
        <v>200</v>
      </c>
      <c r="D16" s="39">
        <v>1000</v>
      </c>
      <c r="E16" s="194" t="s">
        <v>328</v>
      </c>
    </row>
    <row r="17" spans="1:5" ht="35.25" customHeight="1">
      <c r="A17" s="68" t="s">
        <v>433</v>
      </c>
      <c r="B17" s="28">
        <v>1000</v>
      </c>
      <c r="C17" s="28">
        <v>200</v>
      </c>
      <c r="D17" s="39">
        <v>1000</v>
      </c>
      <c r="E17" s="194" t="s">
        <v>328</v>
      </c>
    </row>
    <row r="18" spans="1:5" ht="24" customHeight="1">
      <c r="A18" s="253" t="s">
        <v>507</v>
      </c>
      <c r="B18" s="197"/>
      <c r="C18" s="197"/>
      <c r="D18" s="197">
        <v>600</v>
      </c>
      <c r="E18" s="254" t="s">
        <v>508</v>
      </c>
    </row>
    <row r="19" spans="1:5" ht="21.75" customHeight="1">
      <c r="A19" s="253" t="s">
        <v>509</v>
      </c>
      <c r="B19" s="197"/>
      <c r="C19" s="197"/>
      <c r="D19" s="197">
        <v>500</v>
      </c>
      <c r="E19" s="254" t="s">
        <v>510</v>
      </c>
    </row>
    <row r="20" spans="1:5" ht="35.25" customHeight="1">
      <c r="A20" s="253" t="s">
        <v>511</v>
      </c>
      <c r="B20" s="197"/>
      <c r="C20" s="197"/>
      <c r="D20" s="197">
        <v>300</v>
      </c>
      <c r="E20" s="254"/>
    </row>
    <row r="21" spans="1:5" ht="21.75" customHeight="1">
      <c r="A21" s="253" t="s">
        <v>512</v>
      </c>
      <c r="B21" s="197"/>
      <c r="C21" s="197"/>
      <c r="D21" s="197">
        <v>1250</v>
      </c>
      <c r="E21" s="254"/>
    </row>
    <row r="22" spans="1:5" ht="18.75" customHeight="1">
      <c r="A22" s="253" t="s">
        <v>513</v>
      </c>
      <c r="B22" s="197"/>
      <c r="C22" s="197"/>
      <c r="D22" s="197">
        <v>5000</v>
      </c>
      <c r="E22" s="254"/>
    </row>
    <row r="23" spans="1:5" ht="18.75" customHeight="1">
      <c r="A23" s="253" t="s">
        <v>518</v>
      </c>
      <c r="B23" s="197"/>
      <c r="C23" s="197"/>
      <c r="D23" s="197">
        <v>500</v>
      </c>
      <c r="E23" s="254"/>
    </row>
    <row r="24" spans="1:5" ht="35.25" customHeight="1" thickBot="1">
      <c r="A24" s="253" t="s">
        <v>514</v>
      </c>
      <c r="B24" s="197"/>
      <c r="C24" s="197"/>
      <c r="D24" s="197">
        <v>5000</v>
      </c>
      <c r="E24" s="254"/>
    </row>
    <row r="25" spans="1:5" ht="18" customHeight="1" thickBot="1">
      <c r="A25" s="66" t="s">
        <v>39</v>
      </c>
      <c r="B25" s="41">
        <f>SUM(B10:B17)</f>
        <v>94250</v>
      </c>
      <c r="C25" s="41">
        <f>SUM(C10:C17)</f>
        <v>18250</v>
      </c>
      <c r="D25" s="41">
        <f>SUM(D10:D24)</f>
        <v>108025</v>
      </c>
      <c r="E25" s="40"/>
    </row>
    <row r="26" spans="1:5" ht="18" customHeight="1" thickBot="1">
      <c r="A26" s="64"/>
      <c r="B26" s="54"/>
      <c r="C26" s="54"/>
      <c r="D26" s="54"/>
      <c r="E26" s="65"/>
    </row>
    <row r="27" spans="1:5" ht="18" customHeight="1" thickBot="1">
      <c r="A27" s="311" t="s">
        <v>57</v>
      </c>
      <c r="B27" s="312"/>
      <c r="C27" s="312"/>
      <c r="D27" s="312"/>
      <c r="E27" s="313"/>
    </row>
    <row r="28" spans="1:5" ht="22.5" customHeight="1">
      <c r="A28" s="67" t="s">
        <v>434</v>
      </c>
      <c r="B28" s="39">
        <v>6000</v>
      </c>
      <c r="C28" s="39">
        <v>1200</v>
      </c>
      <c r="D28" s="39">
        <v>6000</v>
      </c>
      <c r="E28" s="39" t="s">
        <v>327</v>
      </c>
    </row>
    <row r="29" spans="1:5" ht="30.75" customHeight="1">
      <c r="A29" s="222" t="s">
        <v>435</v>
      </c>
      <c r="B29" s="28">
        <v>2000</v>
      </c>
      <c r="C29" s="28">
        <v>400</v>
      </c>
      <c r="D29" s="39">
        <v>2000</v>
      </c>
      <c r="E29" s="197"/>
    </row>
    <row r="30" spans="1:5" ht="15.75">
      <c r="A30" s="68" t="s">
        <v>424</v>
      </c>
      <c r="B30" s="197">
        <v>2000</v>
      </c>
      <c r="C30" s="197">
        <v>400</v>
      </c>
      <c r="D30" s="39">
        <v>2000</v>
      </c>
      <c r="E30" s="194" t="s">
        <v>328</v>
      </c>
    </row>
    <row r="31" spans="1:5" ht="16.5" thickBot="1">
      <c r="A31" s="255" t="s">
        <v>515</v>
      </c>
      <c r="B31" s="197"/>
      <c r="C31" s="197"/>
      <c r="D31" s="197">
        <v>1560</v>
      </c>
      <c r="E31" s="256" t="s">
        <v>516</v>
      </c>
    </row>
    <row r="32" spans="1:5" s="25" customFormat="1" ht="16.5" thickBot="1">
      <c r="A32" s="66" t="s">
        <v>40</v>
      </c>
      <c r="B32" s="42">
        <f>SUM(B28:B30)</f>
        <v>10000</v>
      </c>
      <c r="C32" s="42">
        <f>SUM(C28:C30)</f>
        <v>2000</v>
      </c>
      <c r="D32" s="42">
        <f>SUM(D28:D31)</f>
        <v>11560</v>
      </c>
      <c r="E32" s="43"/>
    </row>
    <row r="33" ht="16.5" thickBot="1"/>
    <row r="34" spans="1:5" ht="19.5" thickBot="1">
      <c r="A34" s="311" t="s">
        <v>436</v>
      </c>
      <c r="B34" s="312"/>
      <c r="C34" s="312"/>
      <c r="D34" s="312"/>
      <c r="E34" s="313"/>
    </row>
    <row r="35" spans="1:5" ht="31.5">
      <c r="A35" s="67" t="s">
        <v>274</v>
      </c>
      <c r="B35" s="39">
        <v>500</v>
      </c>
      <c r="C35" s="39"/>
      <c r="D35" s="39">
        <f>SUM(B35:C35)</f>
        <v>500</v>
      </c>
      <c r="E35" s="39" t="s">
        <v>327</v>
      </c>
    </row>
    <row r="36" spans="1:5" ht="31.5">
      <c r="A36" s="222" t="s">
        <v>449</v>
      </c>
      <c r="B36" s="197"/>
      <c r="C36" s="197"/>
      <c r="D36" s="197">
        <v>780</v>
      </c>
      <c r="E36" s="232" t="s">
        <v>328</v>
      </c>
    </row>
    <row r="37" spans="1:5" ht="15.75">
      <c r="A37" s="223" t="s">
        <v>78</v>
      </c>
      <c r="B37" s="223">
        <v>3600</v>
      </c>
      <c r="C37" s="223"/>
      <c r="D37" s="224">
        <f>SUM(B37:C37)</f>
        <v>3600</v>
      </c>
      <c r="E37" s="225" t="s">
        <v>328</v>
      </c>
    </row>
    <row r="38" spans="1:5" ht="16.5" thickBot="1">
      <c r="A38" s="257" t="s">
        <v>517</v>
      </c>
      <c r="B38" s="258"/>
      <c r="C38" s="258"/>
      <c r="D38" s="197">
        <v>50000</v>
      </c>
      <c r="E38" s="259"/>
    </row>
    <row r="39" spans="1:5" ht="16.5" thickBot="1">
      <c r="A39" s="226" t="s">
        <v>438</v>
      </c>
      <c r="B39" s="42">
        <f>SUM(B35:B37)</f>
        <v>4100</v>
      </c>
      <c r="C39" s="42"/>
      <c r="D39" s="42">
        <f>SUM(D35:D38)</f>
        <v>54880</v>
      </c>
      <c r="E39" s="227"/>
    </row>
    <row r="41" ht="16.5" thickBot="1"/>
    <row r="42" spans="1:5" ht="16.5" thickBot="1">
      <c r="A42" s="71" t="s">
        <v>401</v>
      </c>
      <c r="B42" s="228"/>
      <c r="C42" s="228"/>
      <c r="D42" s="229"/>
      <c r="E42" s="230">
        <f>SUM(D39+D32+D25)</f>
        <v>174465</v>
      </c>
    </row>
  </sheetData>
  <mergeCells count="9">
    <mergeCell ref="A34:E34"/>
    <mergeCell ref="A9:E9"/>
    <mergeCell ref="A27:E27"/>
    <mergeCell ref="A2:E3"/>
    <mergeCell ref="E6:E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&amp;R6. sz. melléklet a 13/2011. (VII. 05.) sz.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M27" sqref="M27"/>
    </sheetView>
  </sheetViews>
  <sheetFormatPr defaultColWidth="9.140625" defaultRowHeight="12.75"/>
  <cols>
    <col min="3" max="3" width="31.140625" style="0" customWidth="1"/>
    <col min="4" max="4" width="14.28125" style="0" hidden="1" customWidth="1"/>
    <col min="5" max="5" width="9.140625" style="24" hidden="1" customWidth="1"/>
    <col min="6" max="6" width="14.00390625" style="0" customWidth="1"/>
    <col min="7" max="7" width="13.7109375" style="0" customWidth="1"/>
  </cols>
  <sheetData>
    <row r="2" spans="1:7" ht="15.75">
      <c r="A2" s="289"/>
      <c r="B2" s="295"/>
      <c r="C2" s="295"/>
      <c r="D2" s="295"/>
      <c r="E2" s="295"/>
      <c r="F2" s="295"/>
      <c r="G2" s="295"/>
    </row>
    <row r="3" spans="1:7" ht="15.75">
      <c r="A3" s="1"/>
      <c r="B3" s="47"/>
      <c r="C3" s="47"/>
      <c r="D3" s="47"/>
      <c r="E3" s="47"/>
      <c r="F3" s="47"/>
      <c r="G3" s="47"/>
    </row>
    <row r="4" spans="1:8" ht="15.75">
      <c r="A4" s="289" t="s">
        <v>418</v>
      </c>
      <c r="B4" s="289"/>
      <c r="C4" s="289"/>
      <c r="D4" s="289"/>
      <c r="E4" s="289"/>
      <c r="F4" s="289"/>
      <c r="G4" s="289"/>
      <c r="H4" s="289"/>
    </row>
    <row r="5" spans="1:7" ht="15.75">
      <c r="A5" s="1"/>
      <c r="B5" s="6"/>
      <c r="C5" s="6"/>
      <c r="D5" s="6"/>
      <c r="E5" s="6"/>
      <c r="F5" s="6"/>
      <c r="G5" s="6"/>
    </row>
    <row r="6" spans="1:7" ht="15.75">
      <c r="A6" s="1"/>
      <c r="B6" s="6"/>
      <c r="C6" s="6"/>
      <c r="D6" s="6"/>
      <c r="E6" s="6"/>
      <c r="G6" s="10" t="s">
        <v>454</v>
      </c>
    </row>
    <row r="7" spans="1:7" ht="15.75">
      <c r="A7" s="11"/>
      <c r="D7" s="121" t="s">
        <v>161</v>
      </c>
      <c r="F7" s="121" t="s">
        <v>360</v>
      </c>
      <c r="G7" s="260" t="s">
        <v>404</v>
      </c>
    </row>
    <row r="8" spans="4:7" ht="15.75">
      <c r="D8" s="121" t="s">
        <v>409</v>
      </c>
      <c r="F8" s="121" t="s">
        <v>361</v>
      </c>
      <c r="G8" s="1" t="s">
        <v>457</v>
      </c>
    </row>
    <row r="9" spans="4:7" ht="15.75">
      <c r="D9" s="121"/>
      <c r="F9" s="121"/>
      <c r="G9" s="196"/>
    </row>
    <row r="10" spans="1:7" ht="15.75">
      <c r="A10" s="302" t="s">
        <v>32</v>
      </c>
      <c r="B10" s="303"/>
      <c r="C10" s="303"/>
      <c r="D10" s="238">
        <v>6918</v>
      </c>
      <c r="F10" s="238">
        <v>10000</v>
      </c>
      <c r="G10" s="238">
        <v>90098</v>
      </c>
    </row>
    <row r="11" spans="1:7" ht="15.75">
      <c r="A11" s="302" t="s">
        <v>92</v>
      </c>
      <c r="B11" s="303"/>
      <c r="C11" s="303"/>
      <c r="D11" s="238">
        <v>3646</v>
      </c>
      <c r="F11" s="238">
        <v>11000</v>
      </c>
      <c r="G11" s="238">
        <v>8951</v>
      </c>
    </row>
    <row r="12" spans="1:7" ht="15.75">
      <c r="A12" s="302" t="s">
        <v>86</v>
      </c>
      <c r="B12" s="303"/>
      <c r="C12" s="303"/>
      <c r="D12" s="238">
        <v>500</v>
      </c>
      <c r="F12" s="238">
        <v>500</v>
      </c>
      <c r="G12" s="238">
        <v>500</v>
      </c>
    </row>
    <row r="13" spans="1:7" ht="15.75">
      <c r="A13" s="13" t="s">
        <v>87</v>
      </c>
      <c r="B13" s="6"/>
      <c r="C13" s="6"/>
      <c r="D13" s="238">
        <v>55222</v>
      </c>
      <c r="F13" s="238">
        <v>138490</v>
      </c>
      <c r="G13" s="238">
        <v>137365</v>
      </c>
    </row>
    <row r="14" spans="1:7" ht="16.5" thickBot="1">
      <c r="A14" s="302" t="s">
        <v>31</v>
      </c>
      <c r="B14" s="303"/>
      <c r="C14" s="303"/>
      <c r="D14" s="244">
        <v>403034</v>
      </c>
      <c r="E14" s="234"/>
      <c r="F14" s="239">
        <v>604189</v>
      </c>
      <c r="G14" s="238">
        <v>604189</v>
      </c>
    </row>
    <row r="15" spans="1:7" ht="16.5" thickBot="1">
      <c r="A15" s="330" t="s">
        <v>41</v>
      </c>
      <c r="B15" s="331"/>
      <c r="C15" s="331"/>
      <c r="D15" s="218">
        <f>SUM(D10:D14)</f>
        <v>469320</v>
      </c>
      <c r="E15" s="234"/>
      <c r="F15" s="240">
        <f>SUM(F10:F14)</f>
        <v>764179</v>
      </c>
      <c r="G15" s="240">
        <f>SUM(G10:G14)</f>
        <v>841103</v>
      </c>
    </row>
    <row r="16" spans="1:4" ht="15.75">
      <c r="A16" s="18"/>
      <c r="B16" s="19"/>
      <c r="C16" s="19"/>
      <c r="D16" s="245"/>
    </row>
    <row r="17" spans="1:4" ht="15.75">
      <c r="A17" s="18"/>
      <c r="B17" s="19"/>
      <c r="C17" s="19"/>
      <c r="D17" s="241"/>
    </row>
    <row r="18" spans="1:4" ht="15.75">
      <c r="A18" s="2"/>
      <c r="D18" s="92"/>
    </row>
    <row r="19" spans="1:7" ht="15.75">
      <c r="A19" s="326" t="s">
        <v>42</v>
      </c>
      <c r="B19" s="327"/>
      <c r="C19" s="327"/>
      <c r="D19" s="204"/>
      <c r="E19" s="27"/>
      <c r="F19" s="281"/>
      <c r="G19" s="325"/>
    </row>
    <row r="20" spans="1:7" ht="15.75">
      <c r="A20" s="4"/>
      <c r="D20" s="92"/>
      <c r="F20" s="129"/>
      <c r="G20" s="129"/>
    </row>
    <row r="21" spans="1:7" ht="15.75">
      <c r="A21" s="328" t="s">
        <v>86</v>
      </c>
      <c r="B21" s="329"/>
      <c r="C21" s="329"/>
      <c r="D21" s="204"/>
      <c r="E21" s="27"/>
      <c r="F21" s="7"/>
      <c r="G21" s="7"/>
    </row>
    <row r="22" spans="1:7" ht="15.75">
      <c r="A22" s="29" t="s">
        <v>315</v>
      </c>
      <c r="B22" s="19"/>
      <c r="C22" s="19"/>
      <c r="D22" s="238">
        <v>500</v>
      </c>
      <c r="F22" s="238">
        <v>500</v>
      </c>
      <c r="G22" s="238">
        <v>500</v>
      </c>
    </row>
    <row r="23" spans="1:7" ht="15.75">
      <c r="A23" s="17" t="s">
        <v>93</v>
      </c>
      <c r="B23" s="6"/>
      <c r="C23" s="6"/>
      <c r="D23" s="214">
        <f>SUM(D22)</f>
        <v>500</v>
      </c>
      <c r="F23" s="241">
        <f>SUM(F22:F22)</f>
        <v>500</v>
      </c>
      <c r="G23" s="241">
        <f>SUM(G22:G22)</f>
        <v>500</v>
      </c>
    </row>
    <row r="24" spans="1:6" ht="15.75">
      <c r="A24" s="17"/>
      <c r="B24" s="6"/>
      <c r="C24" s="6"/>
      <c r="D24" s="92"/>
      <c r="F24" s="241"/>
    </row>
    <row r="25" spans="1:6" ht="15.75">
      <c r="A25" s="13"/>
      <c r="B25" s="6"/>
      <c r="C25" s="6"/>
      <c r="D25" s="92"/>
      <c r="F25" s="238"/>
    </row>
    <row r="26" spans="1:7" ht="15.75">
      <c r="A26" s="70" t="s">
        <v>87</v>
      </c>
      <c r="B26" s="12"/>
      <c r="C26" s="12"/>
      <c r="D26" s="204"/>
      <c r="E26" s="27"/>
      <c r="F26" s="242"/>
      <c r="G26" s="7"/>
    </row>
    <row r="27" spans="1:7" ht="15.75">
      <c r="A27" s="302" t="s">
        <v>419</v>
      </c>
      <c r="B27" s="303"/>
      <c r="C27" s="303"/>
      <c r="D27" s="92"/>
      <c r="F27" s="238">
        <v>119600</v>
      </c>
      <c r="G27" s="24">
        <v>119600</v>
      </c>
    </row>
    <row r="28" spans="1:7" ht="15.75">
      <c r="A28" s="13" t="s">
        <v>420</v>
      </c>
      <c r="B28" s="6"/>
      <c r="C28" s="6"/>
      <c r="D28" s="238">
        <v>9713</v>
      </c>
      <c r="F28" s="238">
        <v>9000</v>
      </c>
      <c r="G28" s="24">
        <v>9000</v>
      </c>
    </row>
    <row r="29" spans="1:7" ht="15.75">
      <c r="A29" s="13" t="s">
        <v>421</v>
      </c>
      <c r="B29" s="6"/>
      <c r="C29" s="6"/>
      <c r="D29" s="238"/>
      <c r="F29" s="238">
        <v>8140</v>
      </c>
      <c r="G29" s="24">
        <v>8140</v>
      </c>
    </row>
    <row r="30" spans="1:7" ht="15.75">
      <c r="A30" s="13" t="s">
        <v>422</v>
      </c>
      <c r="B30" s="6"/>
      <c r="C30" s="6"/>
      <c r="D30" s="238"/>
      <c r="F30" s="238">
        <v>1250</v>
      </c>
      <c r="G30" s="24">
        <v>625</v>
      </c>
    </row>
    <row r="31" spans="1:7" ht="15.75">
      <c r="A31" s="13" t="s">
        <v>432</v>
      </c>
      <c r="B31" s="6"/>
      <c r="C31" s="6"/>
      <c r="D31" s="238"/>
      <c r="F31" s="238">
        <v>500</v>
      </c>
      <c r="G31" s="24"/>
    </row>
    <row r="32" spans="1:7" ht="15.75">
      <c r="A32" s="17" t="s">
        <v>94</v>
      </c>
      <c r="B32" s="6"/>
      <c r="C32" s="6"/>
      <c r="D32" s="214">
        <f>SUM(D28:D31)</f>
        <v>9713</v>
      </c>
      <c r="F32" s="241">
        <f>SUM(F27:F31)</f>
        <v>138490</v>
      </c>
      <c r="G32" s="241">
        <f>SUM(G27:G31)</f>
        <v>137365</v>
      </c>
    </row>
    <row r="33" spans="4:6" ht="15.75" thickBot="1">
      <c r="D33" s="238"/>
      <c r="E33" s="234"/>
      <c r="F33" s="238"/>
    </row>
    <row r="34" spans="1:7" ht="16.5" thickBot="1">
      <c r="A34" s="71" t="s">
        <v>95</v>
      </c>
      <c r="B34" s="60"/>
      <c r="C34" s="60"/>
      <c r="D34" s="246">
        <f>SUM(D32+D23)</f>
        <v>10213</v>
      </c>
      <c r="E34" s="235"/>
      <c r="F34" s="243">
        <f>F32+F23</f>
        <v>138990</v>
      </c>
      <c r="G34" s="243">
        <f>G32+G23</f>
        <v>137865</v>
      </c>
    </row>
  </sheetData>
  <mergeCells count="11">
    <mergeCell ref="A21:C21"/>
    <mergeCell ref="A27:C27"/>
    <mergeCell ref="A12:C12"/>
    <mergeCell ref="A14:C14"/>
    <mergeCell ref="A15:C15"/>
    <mergeCell ref="F19:G19"/>
    <mergeCell ref="A19:C19"/>
    <mergeCell ref="A2:G2"/>
    <mergeCell ref="A10:C10"/>
    <mergeCell ref="A11:C11"/>
    <mergeCell ref="A4:H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Header>&amp;R7. sz. melléklet a 13/2011. (VII. 05.) sz.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7:D24"/>
  <sheetViews>
    <sheetView workbookViewId="0" topLeftCell="A1">
      <selection activeCell="D23" sqref="D23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28.7109375" style="0" customWidth="1"/>
    <col min="4" max="4" width="12.421875" style="0" customWidth="1"/>
  </cols>
  <sheetData>
    <row r="7" spans="1:4" ht="12.75">
      <c r="A7" s="332" t="s">
        <v>282</v>
      </c>
      <c r="B7" s="333"/>
      <c r="C7" s="333"/>
      <c r="D7" s="333"/>
    </row>
    <row r="8" spans="1:4" ht="12.75">
      <c r="A8" s="333"/>
      <c r="B8" s="333"/>
      <c r="C8" s="333"/>
      <c r="D8" s="333"/>
    </row>
    <row r="9" spans="1:4" ht="15">
      <c r="A9" s="182"/>
      <c r="B9" s="182"/>
      <c r="C9" s="182"/>
      <c r="D9" s="182"/>
    </row>
    <row r="10" spans="1:4" ht="15">
      <c r="A10" s="182"/>
      <c r="B10" s="182"/>
      <c r="C10" s="182"/>
      <c r="D10" s="182"/>
    </row>
    <row r="11" spans="1:4" ht="15">
      <c r="A11" s="182"/>
      <c r="B11" s="182"/>
      <c r="C11" s="182"/>
      <c r="D11" s="182"/>
    </row>
    <row r="12" spans="1:4" ht="15">
      <c r="A12" s="182"/>
      <c r="B12" s="182"/>
      <c r="C12" s="182"/>
      <c r="D12" s="182"/>
    </row>
    <row r="13" spans="1:4" ht="15">
      <c r="A13" s="182"/>
      <c r="B13" s="182"/>
      <c r="C13" s="182"/>
      <c r="D13" s="182"/>
    </row>
    <row r="14" ht="12.75">
      <c r="D14" s="10" t="s">
        <v>283</v>
      </c>
    </row>
    <row r="15" spans="1:4" ht="12.75">
      <c r="A15" s="273" t="s">
        <v>0</v>
      </c>
      <c r="B15" s="273" t="s">
        <v>284</v>
      </c>
      <c r="C15" s="335" t="s">
        <v>0</v>
      </c>
      <c r="D15" s="273" t="s">
        <v>285</v>
      </c>
    </row>
    <row r="16" spans="1:4" ht="12.75">
      <c r="A16" s="334"/>
      <c r="B16" s="305"/>
      <c r="C16" s="336"/>
      <c r="D16" s="334"/>
    </row>
    <row r="17" spans="1:4" ht="12.75">
      <c r="A17" t="s">
        <v>56</v>
      </c>
      <c r="B17" s="142">
        <v>94824</v>
      </c>
      <c r="C17" s="183" t="s">
        <v>286</v>
      </c>
      <c r="D17" s="142">
        <v>455458</v>
      </c>
    </row>
    <row r="18" spans="1:4" ht="12.75">
      <c r="A18" t="s">
        <v>287</v>
      </c>
      <c r="B18" s="142">
        <v>462000</v>
      </c>
      <c r="C18" s="183" t="s">
        <v>288</v>
      </c>
      <c r="D18" s="142">
        <v>123666</v>
      </c>
    </row>
    <row r="19" spans="1:4" ht="12.75">
      <c r="A19" t="s">
        <v>289</v>
      </c>
      <c r="B19" s="142">
        <v>88798</v>
      </c>
      <c r="C19" s="183" t="s">
        <v>290</v>
      </c>
      <c r="D19" s="142">
        <v>207581</v>
      </c>
    </row>
    <row r="20" spans="1:4" ht="12.75">
      <c r="A20" t="s">
        <v>291</v>
      </c>
      <c r="B20" s="142">
        <v>166068</v>
      </c>
      <c r="C20" s="183" t="s">
        <v>292</v>
      </c>
      <c r="D20" s="142">
        <v>30695</v>
      </c>
    </row>
    <row r="21" spans="1:4" ht="12.75">
      <c r="A21" t="s">
        <v>294</v>
      </c>
      <c r="B21" s="142">
        <v>12453</v>
      </c>
      <c r="C21" s="183" t="s">
        <v>293</v>
      </c>
      <c r="D21" s="142">
        <v>304</v>
      </c>
    </row>
    <row r="22" spans="2:4" ht="12.75">
      <c r="B22" s="142"/>
      <c r="C22" s="183" t="s">
        <v>445</v>
      </c>
      <c r="D22" s="142">
        <v>6439</v>
      </c>
    </row>
    <row r="23" spans="3:4" ht="12.75">
      <c r="C23" s="183"/>
      <c r="D23" s="142"/>
    </row>
    <row r="24" spans="1:4" ht="12.75">
      <c r="A24" s="128" t="s">
        <v>347</v>
      </c>
      <c r="B24" s="184">
        <f>SUM(B17:B22)</f>
        <v>824143</v>
      </c>
      <c r="C24" s="185" t="s">
        <v>295</v>
      </c>
      <c r="D24" s="184">
        <f>SUM(D17:D23)</f>
        <v>824143</v>
      </c>
    </row>
  </sheetData>
  <mergeCells count="5">
    <mergeCell ref="A7:D8"/>
    <mergeCell ref="A15:A16"/>
    <mergeCell ref="B15:B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&amp;R8. sz. melléklet a 13/2011. (VII. 05.) sz.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D38"/>
  <sheetViews>
    <sheetView workbookViewId="0" topLeftCell="A1">
      <selection activeCell="H44" sqref="H44"/>
    </sheetView>
  </sheetViews>
  <sheetFormatPr defaultColWidth="9.140625" defaultRowHeight="12.75"/>
  <cols>
    <col min="1" max="1" width="24.57421875" style="0" customWidth="1"/>
    <col min="2" max="2" width="13.00390625" style="0" customWidth="1"/>
    <col min="3" max="3" width="29.421875" style="0" customWidth="1"/>
    <col min="4" max="4" width="13.140625" style="0" customWidth="1"/>
  </cols>
  <sheetData>
    <row r="4" spans="1:4" ht="12.75">
      <c r="A4" s="332" t="s">
        <v>296</v>
      </c>
      <c r="B4" s="333"/>
      <c r="C4" s="333"/>
      <c r="D4" s="333"/>
    </row>
    <row r="5" spans="1:4" ht="12.75">
      <c r="A5" s="333"/>
      <c r="B5" s="333"/>
      <c r="C5" s="333"/>
      <c r="D5" s="333"/>
    </row>
    <row r="6" spans="1:4" ht="15">
      <c r="A6" s="182"/>
      <c r="B6" s="182"/>
      <c r="C6" s="182"/>
      <c r="D6" s="182"/>
    </row>
    <row r="7" spans="1:4" ht="15">
      <c r="A7" s="182"/>
      <c r="B7" s="182"/>
      <c r="C7" s="182"/>
      <c r="D7" s="182"/>
    </row>
    <row r="8" spans="1:4" ht="15">
      <c r="A8" s="182"/>
      <c r="B8" s="182"/>
      <c r="C8" s="182"/>
      <c r="D8" s="186"/>
    </row>
    <row r="9" spans="1:4" ht="15">
      <c r="A9" s="182"/>
      <c r="B9" s="182"/>
      <c r="C9" s="182"/>
      <c r="D9" s="186"/>
    </row>
    <row r="10" spans="1:4" ht="15">
      <c r="A10" s="182"/>
      <c r="B10" s="182"/>
      <c r="C10" s="182"/>
      <c r="D10" s="186"/>
    </row>
    <row r="11" ht="12.75">
      <c r="D11" s="187" t="s">
        <v>283</v>
      </c>
    </row>
    <row r="12" spans="1:4" ht="12.75">
      <c r="A12" s="296" t="s">
        <v>0</v>
      </c>
      <c r="B12" s="338" t="s">
        <v>284</v>
      </c>
      <c r="C12" s="340" t="s">
        <v>0</v>
      </c>
      <c r="D12" s="342" t="s">
        <v>285</v>
      </c>
    </row>
    <row r="13" spans="1:4" ht="12.75">
      <c r="A13" s="337"/>
      <c r="B13" s="339"/>
      <c r="C13" s="341"/>
      <c r="D13" s="343"/>
    </row>
    <row r="14" spans="1:4" ht="12.75">
      <c r="A14" t="s">
        <v>439</v>
      </c>
      <c r="B14" s="142">
        <v>10000</v>
      </c>
      <c r="C14" s="188" t="s">
        <v>426</v>
      </c>
      <c r="D14" s="189">
        <v>10000</v>
      </c>
    </row>
    <row r="15" spans="1:4" ht="12.75">
      <c r="A15" t="s">
        <v>440</v>
      </c>
      <c r="B15" s="142">
        <v>198550</v>
      </c>
      <c r="C15" s="183" t="s">
        <v>441</v>
      </c>
      <c r="D15" s="190">
        <v>2000</v>
      </c>
    </row>
    <row r="16" spans="1:4" ht="12.75">
      <c r="A16" s="191" t="s">
        <v>297</v>
      </c>
      <c r="B16" s="192">
        <v>1000</v>
      </c>
      <c r="C16" s="183" t="s">
        <v>442</v>
      </c>
      <c r="D16" s="190">
        <v>43000</v>
      </c>
    </row>
    <row r="17" spans="1:4" ht="12.75">
      <c r="A17" s="191" t="s">
        <v>298</v>
      </c>
      <c r="B17" s="192">
        <v>5000</v>
      </c>
      <c r="C17" s="183" t="s">
        <v>338</v>
      </c>
      <c r="D17" s="142">
        <v>11250</v>
      </c>
    </row>
    <row r="18" spans="1:4" ht="12.75">
      <c r="A18" s="191"/>
      <c r="B18" s="192"/>
      <c r="C18" s="183" t="s">
        <v>429</v>
      </c>
      <c r="D18" s="142">
        <v>20000</v>
      </c>
    </row>
    <row r="19" spans="1:4" ht="12.75">
      <c r="A19" s="191"/>
      <c r="B19" s="192"/>
      <c r="C19" s="183" t="s">
        <v>430</v>
      </c>
      <c r="D19" s="142">
        <v>6625</v>
      </c>
    </row>
    <row r="20" spans="3:4" ht="12.75">
      <c r="C20" s="183" t="s">
        <v>443</v>
      </c>
      <c r="D20" s="142">
        <v>1000</v>
      </c>
    </row>
    <row r="21" spans="2:4" ht="12.75">
      <c r="B21" s="142"/>
      <c r="C21" s="183" t="s">
        <v>433</v>
      </c>
      <c r="D21" s="142">
        <v>1000</v>
      </c>
    </row>
    <row r="22" spans="2:4" ht="12.75">
      <c r="B22" s="142"/>
      <c r="C22" s="183" t="s">
        <v>434</v>
      </c>
      <c r="D22" s="142">
        <v>6000</v>
      </c>
    </row>
    <row r="23" spans="2:4" ht="12.75">
      <c r="B23" s="142"/>
      <c r="C23" s="183" t="s">
        <v>444</v>
      </c>
      <c r="D23" s="142">
        <v>2000</v>
      </c>
    </row>
    <row r="24" spans="2:4" ht="12.75">
      <c r="B24" s="142"/>
      <c r="C24" s="183" t="s">
        <v>424</v>
      </c>
      <c r="D24" s="142">
        <v>2000</v>
      </c>
    </row>
    <row r="25" spans="2:4" ht="12.75">
      <c r="B25" s="142"/>
      <c r="C25" s="183" t="s">
        <v>274</v>
      </c>
      <c r="D25" s="142">
        <v>500</v>
      </c>
    </row>
    <row r="26" spans="2:4" ht="12.75">
      <c r="B26" s="142"/>
      <c r="C26" s="183" t="s">
        <v>78</v>
      </c>
      <c r="D26" s="142">
        <v>3600</v>
      </c>
    </row>
    <row r="27" spans="2:4" ht="12.75">
      <c r="B27" s="142"/>
      <c r="C27" s="183" t="s">
        <v>507</v>
      </c>
      <c r="D27" s="142">
        <v>600</v>
      </c>
    </row>
    <row r="28" spans="2:4" ht="12.75">
      <c r="B28" s="142"/>
      <c r="C28" s="183" t="s">
        <v>509</v>
      </c>
      <c r="D28" s="142">
        <v>500</v>
      </c>
    </row>
    <row r="29" spans="2:4" ht="12.75">
      <c r="B29" s="142"/>
      <c r="C29" s="183" t="s">
        <v>520</v>
      </c>
      <c r="D29" s="142">
        <v>300</v>
      </c>
    </row>
    <row r="30" spans="2:4" ht="12.75">
      <c r="B30" s="142"/>
      <c r="C30" s="183" t="s">
        <v>512</v>
      </c>
      <c r="D30" s="142">
        <v>1250</v>
      </c>
    </row>
    <row r="31" spans="2:4" ht="12.75">
      <c r="B31" s="142"/>
      <c r="C31" s="183" t="s">
        <v>521</v>
      </c>
      <c r="D31" s="142">
        <v>5000</v>
      </c>
    </row>
    <row r="32" spans="2:4" ht="12.75">
      <c r="B32" s="142"/>
      <c r="C32" s="183" t="s">
        <v>522</v>
      </c>
      <c r="D32" s="142">
        <v>500</v>
      </c>
    </row>
    <row r="33" spans="2:4" ht="12.75">
      <c r="B33" s="142"/>
      <c r="C33" s="183" t="s">
        <v>523</v>
      </c>
      <c r="D33" s="142">
        <v>5000</v>
      </c>
    </row>
    <row r="34" spans="2:4" ht="12.75">
      <c r="B34" s="142"/>
      <c r="C34" s="183" t="s">
        <v>515</v>
      </c>
      <c r="D34" s="142">
        <v>1560</v>
      </c>
    </row>
    <row r="35" spans="2:4" ht="12.75">
      <c r="B35" s="142"/>
      <c r="C35" s="183" t="s">
        <v>517</v>
      </c>
      <c r="D35" s="142">
        <v>50000</v>
      </c>
    </row>
    <row r="36" spans="2:4" ht="12.75">
      <c r="B36" s="142"/>
      <c r="C36" s="231" t="s">
        <v>449</v>
      </c>
      <c r="D36" s="142">
        <v>780</v>
      </c>
    </row>
    <row r="37" spans="2:4" ht="12.75">
      <c r="B37" s="142"/>
      <c r="C37" s="22" t="s">
        <v>445</v>
      </c>
      <c r="D37" s="142">
        <v>40085</v>
      </c>
    </row>
    <row r="38" spans="1:4" ht="12.75">
      <c r="A38" s="128" t="s">
        <v>299</v>
      </c>
      <c r="B38" s="184">
        <f>SUM(B14:B37)</f>
        <v>214550</v>
      </c>
      <c r="C38" s="185" t="s">
        <v>299</v>
      </c>
      <c r="D38" s="184">
        <f>SUM(D14:D37)</f>
        <v>214550</v>
      </c>
    </row>
  </sheetData>
  <mergeCells count="5">
    <mergeCell ref="A4:D5"/>
    <mergeCell ref="A12:A13"/>
    <mergeCell ref="B12:B13"/>
    <mergeCell ref="C12:C13"/>
    <mergeCell ref="D12:D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&amp;R9. sz. melléklet a 13/2011. (VII. 05.) sz.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J4">
      <selection activeCell="W30" sqref="W30"/>
    </sheetView>
  </sheetViews>
  <sheetFormatPr defaultColWidth="9.140625" defaultRowHeight="12.75"/>
  <cols>
    <col min="6" max="8" width="9.140625" style="0" hidden="1" customWidth="1"/>
    <col min="9" max="9" width="14.8515625" style="0" customWidth="1"/>
    <col min="10" max="10" width="14.57421875" style="0" customWidth="1"/>
  </cols>
  <sheetData>
    <row r="1" spans="1:9" ht="15.75">
      <c r="A1" s="289"/>
      <c r="B1" s="295"/>
      <c r="C1" s="295"/>
      <c r="D1" s="295"/>
      <c r="E1" s="295"/>
      <c r="F1" s="295"/>
      <c r="G1" s="295"/>
      <c r="H1" s="295"/>
      <c r="I1" s="295"/>
    </row>
    <row r="2" spans="1:9" ht="15.75">
      <c r="A2" s="1"/>
      <c r="B2" s="47"/>
      <c r="C2" s="47"/>
      <c r="D2" s="47"/>
      <c r="E2" s="47"/>
      <c r="F2" s="47"/>
      <c r="G2" s="47"/>
      <c r="H2" s="47"/>
      <c r="I2" s="47"/>
    </row>
    <row r="3" ht="15.75">
      <c r="A3" s="1"/>
    </row>
    <row r="4" spans="1:11" ht="15.75">
      <c r="A4" s="289" t="s">
        <v>423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5" ht="15.75">
      <c r="A5" s="3"/>
      <c r="E5" s="26" t="s">
        <v>96</v>
      </c>
    </row>
    <row r="6" spans="1:11" ht="15.75">
      <c r="A6" s="3"/>
      <c r="K6" s="237" t="s">
        <v>454</v>
      </c>
    </row>
    <row r="7" spans="1:10" ht="15.75">
      <c r="A7" s="17" t="s">
        <v>104</v>
      </c>
      <c r="B7" s="46"/>
      <c r="G7" s="32"/>
      <c r="I7" s="121" t="s">
        <v>504</v>
      </c>
      <c r="J7" s="121" t="s">
        <v>519</v>
      </c>
    </row>
    <row r="8" spans="1:9" ht="15.75">
      <c r="A8" s="13"/>
      <c r="B8" s="6"/>
      <c r="G8" s="32"/>
      <c r="I8" s="31"/>
    </row>
    <row r="9" spans="1:10" ht="15.75">
      <c r="A9" s="2" t="s">
        <v>97</v>
      </c>
      <c r="I9" s="92">
        <v>566</v>
      </c>
      <c r="J9" s="92">
        <v>210</v>
      </c>
    </row>
    <row r="10" spans="1:10" ht="16.5" thickBot="1">
      <c r="A10" s="283" t="s">
        <v>448</v>
      </c>
      <c r="B10" s="284"/>
      <c r="C10" s="284"/>
      <c r="D10" s="284"/>
      <c r="E10" s="35"/>
      <c r="F10" s="35"/>
      <c r="G10" s="35"/>
      <c r="H10" s="35"/>
      <c r="I10" s="211"/>
      <c r="J10" s="211">
        <v>94</v>
      </c>
    </row>
    <row r="11" spans="1:10" ht="15.75">
      <c r="A11" s="5" t="s">
        <v>98</v>
      </c>
      <c r="D11" s="2"/>
      <c r="I11" s="110">
        <f>SUM(I9:I10)</f>
        <v>566</v>
      </c>
      <c r="J11" s="110">
        <f>SUM(J9:J10)</f>
        <v>304</v>
      </c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spans="1:11" ht="15.75">
      <c r="A16" s="289" t="s">
        <v>423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</row>
    <row r="17" spans="1:5" ht="15.75">
      <c r="A17" s="3"/>
      <c r="E17" s="26" t="s">
        <v>99</v>
      </c>
    </row>
    <row r="18" spans="1:11" ht="15.75">
      <c r="A18" s="3"/>
      <c r="K18" s="237" t="s">
        <v>454</v>
      </c>
    </row>
    <row r="19" spans="1:10" ht="15.75">
      <c r="A19" s="279" t="s">
        <v>0</v>
      </c>
      <c r="B19" s="280"/>
      <c r="G19" s="32"/>
      <c r="I19" s="121" t="s">
        <v>504</v>
      </c>
      <c r="J19" s="121" t="s">
        <v>519</v>
      </c>
    </row>
    <row r="20" spans="1:9" ht="15.75">
      <c r="A20" s="17"/>
      <c r="B20" s="46"/>
      <c r="G20" s="32"/>
      <c r="I20" s="26"/>
    </row>
    <row r="21" spans="1:9" ht="15.75">
      <c r="A21" s="13"/>
      <c r="B21" s="6"/>
      <c r="G21" s="32"/>
      <c r="I21" s="31"/>
    </row>
    <row r="22" spans="1:9" ht="15.75">
      <c r="A22" s="45" t="s">
        <v>100</v>
      </c>
      <c r="B22" s="6"/>
      <c r="G22" s="32"/>
      <c r="I22" s="31"/>
    </row>
    <row r="23" spans="1:10" ht="15.75">
      <c r="A23" s="13" t="s">
        <v>101</v>
      </c>
      <c r="B23" s="6"/>
      <c r="G23" s="32"/>
      <c r="I23" s="247">
        <v>160</v>
      </c>
      <c r="J23" s="92">
        <v>160</v>
      </c>
    </row>
    <row r="24" spans="1:10" ht="15.75">
      <c r="A24" s="13" t="s">
        <v>447</v>
      </c>
      <c r="B24" s="6"/>
      <c r="G24" s="32"/>
      <c r="I24" s="247">
        <v>136</v>
      </c>
      <c r="J24" s="92">
        <v>94</v>
      </c>
    </row>
    <row r="25" spans="1:10" ht="16.5" thickBot="1">
      <c r="A25" s="236" t="s">
        <v>446</v>
      </c>
      <c r="B25" s="44"/>
      <c r="C25" s="44"/>
      <c r="D25" s="44"/>
      <c r="E25" s="35"/>
      <c r="F25" s="35"/>
      <c r="G25" s="35"/>
      <c r="H25" s="35"/>
      <c r="I25" s="248">
        <v>270</v>
      </c>
      <c r="J25" s="211">
        <v>50</v>
      </c>
    </row>
    <row r="26" spans="1:10" ht="15.75">
      <c r="A26" s="2" t="s">
        <v>102</v>
      </c>
      <c r="D26" s="2"/>
      <c r="I26" s="110">
        <f>SUM(I23:I25)</f>
        <v>566</v>
      </c>
      <c r="J26" s="110">
        <f>SUM(J23:J25)</f>
        <v>304</v>
      </c>
    </row>
    <row r="27" spans="1:9" ht="15.75">
      <c r="A27" s="2"/>
      <c r="D27" s="2"/>
      <c r="I27" s="110"/>
    </row>
    <row r="28" spans="1:9" ht="15.75">
      <c r="A28" s="2"/>
      <c r="D28" s="2"/>
      <c r="I28" s="110"/>
    </row>
    <row r="29" spans="1:9" ht="15.75">
      <c r="A29" s="2"/>
      <c r="D29" s="2"/>
      <c r="I29" s="110"/>
    </row>
    <row r="30" spans="1:10" ht="15.75">
      <c r="A30" s="5" t="s">
        <v>103</v>
      </c>
      <c r="D30" s="2"/>
      <c r="I30" s="110">
        <f>SUM(I26:I28)</f>
        <v>566</v>
      </c>
      <c r="J30" s="110">
        <f>SUM(J26:J28)</f>
        <v>304</v>
      </c>
    </row>
    <row r="31" spans="1:9" ht="15.75">
      <c r="A31" s="5"/>
      <c r="D31" s="2"/>
      <c r="I31" s="26"/>
    </row>
    <row r="32" spans="1:9" ht="15.75">
      <c r="A32" s="5"/>
      <c r="D32" s="2"/>
      <c r="I32" s="26"/>
    </row>
    <row r="33" spans="1:9" ht="15.75">
      <c r="A33" s="5"/>
      <c r="D33" s="2"/>
      <c r="I33" s="26"/>
    </row>
    <row r="34" spans="1:9" ht="15.75">
      <c r="A34" s="2"/>
      <c r="D34" s="2"/>
      <c r="I34" s="26"/>
    </row>
    <row r="35" spans="1:9" ht="15.75">
      <c r="A35" s="57" t="s">
        <v>105</v>
      </c>
      <c r="D35" s="2"/>
      <c r="I35" s="26"/>
    </row>
    <row r="36" spans="1:9" ht="15.75">
      <c r="A36" s="2"/>
      <c r="D36" s="2"/>
      <c r="I36" s="26"/>
    </row>
    <row r="37" spans="1:9" ht="15.75">
      <c r="A37" s="2"/>
      <c r="D37" s="2"/>
      <c r="I37" s="26"/>
    </row>
    <row r="38" spans="1:9" ht="15.75">
      <c r="A38" s="2"/>
      <c r="D38" s="2"/>
      <c r="I38" s="26"/>
    </row>
  </sheetData>
  <mergeCells count="5">
    <mergeCell ref="A1:I1"/>
    <mergeCell ref="A19:B19"/>
    <mergeCell ref="A10:D10"/>
    <mergeCell ref="A4:K4"/>
    <mergeCell ref="A16:K16"/>
  </mergeCells>
  <printOptions/>
  <pageMargins left="0.75" right="0.75" top="1" bottom="1" header="0.5" footer="0.5"/>
  <pageSetup horizontalDpi="120" verticalDpi="120" orientation="portrait" paperSize="9" r:id="rId1"/>
  <headerFooter alignWithMargins="0">
    <oddHeader>&amp;R10. sz. melléklet a 13/2011. (VII. 05.) sz.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O38" sqref="O38"/>
    </sheetView>
  </sheetViews>
  <sheetFormatPr defaultColWidth="9.140625" defaultRowHeight="12.75"/>
  <cols>
    <col min="1" max="5" width="7.00390625" style="0" customWidth="1"/>
    <col min="6" max="6" width="7.140625" style="0" customWidth="1"/>
    <col min="7" max="12" width="7.00390625" style="0" customWidth="1"/>
  </cols>
  <sheetData>
    <row r="1" spans="1:12" ht="18.75">
      <c r="A1" s="288" t="s">
        <v>357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8" ht="18.75">
      <c r="A2" s="15"/>
      <c r="B2" s="47"/>
      <c r="C2" s="47"/>
      <c r="D2" s="47"/>
      <c r="E2" s="47"/>
      <c r="F2" s="47"/>
      <c r="G2" s="47"/>
      <c r="H2" s="47"/>
    </row>
    <row r="3" spans="1:12" ht="15.75">
      <c r="A3" s="289" t="s">
        <v>333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</row>
    <row r="4" spans="1:8" ht="15.75">
      <c r="A4" s="17"/>
      <c r="B4" s="50"/>
      <c r="C4" s="50"/>
      <c r="D4" s="50"/>
      <c r="E4" s="50"/>
      <c r="F4" s="50"/>
      <c r="G4" s="50"/>
      <c r="H4" s="50"/>
    </row>
    <row r="5" spans="1:8" ht="15.75">
      <c r="A5" s="11"/>
      <c r="F5" s="26"/>
      <c r="G5" s="26"/>
      <c r="H5" s="26"/>
    </row>
    <row r="6" spans="1:12" ht="17.25" thickBot="1">
      <c r="A6" s="286" t="s">
        <v>0</v>
      </c>
      <c r="B6" s="287"/>
      <c r="C6" s="287"/>
      <c r="D6" s="35"/>
      <c r="E6" s="35"/>
      <c r="F6" s="35"/>
      <c r="G6" s="36"/>
      <c r="H6" s="35"/>
      <c r="I6" s="35"/>
      <c r="J6" s="58" t="s">
        <v>89</v>
      </c>
      <c r="K6" s="249" t="s">
        <v>455</v>
      </c>
      <c r="L6" s="249" t="s">
        <v>456</v>
      </c>
    </row>
    <row r="7" spans="1:3" ht="16.5">
      <c r="A7" s="52"/>
      <c r="B7" s="52"/>
      <c r="C7" s="52"/>
    </row>
    <row r="8" spans="1:9" ht="12.75">
      <c r="A8" s="26" t="s">
        <v>112</v>
      </c>
      <c r="B8" s="22"/>
      <c r="C8" s="22"/>
      <c r="D8" s="22"/>
      <c r="E8" s="22"/>
      <c r="F8" s="22"/>
      <c r="G8" s="22"/>
      <c r="H8" s="22"/>
      <c r="I8" s="22"/>
    </row>
    <row r="9" spans="1:12" ht="12.75">
      <c r="A9" s="79" t="s">
        <v>300</v>
      </c>
      <c r="B9" s="79"/>
      <c r="C9" s="79"/>
      <c r="D9" s="79"/>
      <c r="E9" s="79"/>
      <c r="F9" s="79"/>
      <c r="G9" s="79"/>
      <c r="K9" s="79">
        <v>4</v>
      </c>
      <c r="L9">
        <v>8</v>
      </c>
    </row>
    <row r="10" spans="1:12" ht="12.75">
      <c r="A10" s="79" t="s">
        <v>166</v>
      </c>
      <c r="B10" s="79"/>
      <c r="C10" s="79"/>
      <c r="D10" s="79"/>
      <c r="E10" s="79"/>
      <c r="F10" s="79"/>
      <c r="G10" s="79"/>
      <c r="K10" s="79">
        <v>5</v>
      </c>
      <c r="L10">
        <v>5</v>
      </c>
    </row>
    <row r="11" spans="1:12" ht="12.75">
      <c r="A11" s="80" t="s">
        <v>90</v>
      </c>
      <c r="B11" s="80"/>
      <c r="C11" s="80"/>
      <c r="D11" s="80"/>
      <c r="E11" s="80"/>
      <c r="F11" s="80"/>
      <c r="G11" s="80"/>
      <c r="K11" s="80">
        <v>17</v>
      </c>
      <c r="L11">
        <v>17</v>
      </c>
    </row>
    <row r="12" spans="1:12" ht="12.75">
      <c r="A12" s="82" t="s">
        <v>395</v>
      </c>
      <c r="B12" s="80"/>
      <c r="C12" s="80"/>
      <c r="D12" s="80"/>
      <c r="E12" s="80"/>
      <c r="F12" s="80"/>
      <c r="G12" s="80"/>
      <c r="K12" s="82">
        <v>3</v>
      </c>
      <c r="L12">
        <v>3</v>
      </c>
    </row>
    <row r="13" spans="1:12" ht="12.75">
      <c r="A13" s="82" t="s">
        <v>314</v>
      </c>
      <c r="B13" s="80"/>
      <c r="C13" s="80"/>
      <c r="D13" s="80"/>
      <c r="E13" s="80"/>
      <c r="F13" s="80"/>
      <c r="G13" s="80"/>
      <c r="K13" s="82">
        <v>2</v>
      </c>
      <c r="L13">
        <v>2</v>
      </c>
    </row>
    <row r="14" spans="1:12" ht="12.75">
      <c r="A14" s="81" t="s">
        <v>301</v>
      </c>
      <c r="B14" s="81"/>
      <c r="C14" s="81"/>
      <c r="D14" s="81"/>
      <c r="E14" s="81"/>
      <c r="F14" s="81"/>
      <c r="G14" s="81"/>
      <c r="H14" s="7"/>
      <c r="I14" s="7"/>
      <c r="J14" s="7"/>
      <c r="K14" s="81">
        <v>2.5</v>
      </c>
      <c r="L14" s="7">
        <v>2.5</v>
      </c>
    </row>
    <row r="15" spans="1:12" ht="12.75">
      <c r="A15" s="82" t="s">
        <v>43</v>
      </c>
      <c r="B15" s="79"/>
      <c r="C15" s="79"/>
      <c r="D15" s="79"/>
      <c r="E15" s="79"/>
      <c r="F15" s="79"/>
      <c r="G15" s="79"/>
      <c r="K15" s="83">
        <f>SUM(K9:K14)</f>
        <v>33.5</v>
      </c>
      <c r="L15" s="83">
        <f>SUM(L9:L14)</f>
        <v>37.5</v>
      </c>
    </row>
    <row r="16" spans="1:8" ht="12.75">
      <c r="A16" s="84"/>
      <c r="B16" s="63"/>
      <c r="C16" s="63"/>
      <c r="D16" s="63"/>
      <c r="E16" s="63"/>
      <c r="F16" s="63"/>
      <c r="G16" s="63"/>
      <c r="H16" s="63"/>
    </row>
    <row r="17" spans="1:8" ht="12.75">
      <c r="A17" s="63"/>
      <c r="B17" s="63"/>
      <c r="C17" s="63"/>
      <c r="D17" s="63"/>
      <c r="E17" s="63"/>
      <c r="F17" s="63"/>
      <c r="G17" s="63"/>
      <c r="H17" s="63"/>
    </row>
    <row r="18" spans="1:8" ht="12.75">
      <c r="A18" s="83" t="s">
        <v>164</v>
      </c>
      <c r="B18" s="63"/>
      <c r="C18" s="63"/>
      <c r="D18" s="63"/>
      <c r="E18" s="63"/>
      <c r="F18" s="63"/>
      <c r="G18" s="63"/>
      <c r="H18" s="63"/>
    </row>
    <row r="19" spans="1:12" ht="12.75">
      <c r="A19" s="63" t="s">
        <v>302</v>
      </c>
      <c r="B19" s="63"/>
      <c r="C19" s="63"/>
      <c r="D19" s="63"/>
      <c r="E19" s="63"/>
      <c r="F19" s="63"/>
      <c r="G19" s="63"/>
      <c r="K19" s="63">
        <v>22</v>
      </c>
      <c r="L19">
        <v>22</v>
      </c>
    </row>
    <row r="20" spans="1:12" ht="12.75">
      <c r="A20" s="63" t="s">
        <v>303</v>
      </c>
      <c r="B20" s="63"/>
      <c r="C20" s="63"/>
      <c r="D20" s="63"/>
      <c r="E20" s="63"/>
      <c r="F20" s="63"/>
      <c r="G20" s="63"/>
      <c r="K20" s="63">
        <v>12</v>
      </c>
      <c r="L20">
        <v>12</v>
      </c>
    </row>
    <row r="21" spans="1:12" ht="12.75">
      <c r="A21" s="63" t="s">
        <v>5</v>
      </c>
      <c r="B21" s="63"/>
      <c r="C21" s="63"/>
      <c r="D21" s="63"/>
      <c r="E21" s="63"/>
      <c r="F21" s="63"/>
      <c r="G21" s="63"/>
      <c r="K21" s="63">
        <v>4</v>
      </c>
      <c r="L21">
        <v>4</v>
      </c>
    </row>
    <row r="22" spans="1:12" ht="12.75">
      <c r="A22" s="76" t="s">
        <v>91</v>
      </c>
      <c r="B22" s="76"/>
      <c r="C22" s="76"/>
      <c r="D22" s="76"/>
      <c r="E22" s="76"/>
      <c r="F22" s="76"/>
      <c r="G22" s="76"/>
      <c r="H22" s="7"/>
      <c r="I22" s="7"/>
      <c r="J22" s="7"/>
      <c r="K22" s="76">
        <v>10</v>
      </c>
      <c r="L22" s="7">
        <v>10</v>
      </c>
    </row>
    <row r="23" spans="1:12" ht="12.75">
      <c r="A23" s="84" t="s">
        <v>43</v>
      </c>
      <c r="B23" s="63"/>
      <c r="C23" s="63"/>
      <c r="D23" s="63"/>
      <c r="E23" s="63"/>
      <c r="F23" s="63"/>
      <c r="G23" s="63"/>
      <c r="K23" s="83">
        <f>SUM(K19:K22)</f>
        <v>48</v>
      </c>
      <c r="L23" s="83">
        <f>SUM(L19:L22)</f>
        <v>48</v>
      </c>
    </row>
    <row r="24" spans="1:8" ht="12.75">
      <c r="A24" s="84"/>
      <c r="B24" s="63"/>
      <c r="C24" s="63"/>
      <c r="D24" s="63"/>
      <c r="E24" s="63"/>
      <c r="F24" s="63"/>
      <c r="G24" s="63"/>
      <c r="H24" s="83"/>
    </row>
    <row r="25" spans="1:8" ht="12.75">
      <c r="A25" s="84"/>
      <c r="B25" s="63"/>
      <c r="C25" s="63"/>
      <c r="D25" s="63"/>
      <c r="E25" s="63"/>
      <c r="F25" s="63"/>
      <c r="G25" s="63"/>
      <c r="H25" s="83"/>
    </row>
    <row r="26" spans="1:8" ht="12.75">
      <c r="A26" s="83" t="s">
        <v>165</v>
      </c>
      <c r="B26" s="63"/>
      <c r="C26" s="63"/>
      <c r="D26" s="63"/>
      <c r="E26" s="63"/>
      <c r="F26" s="63"/>
      <c r="G26" s="63"/>
      <c r="H26" s="63"/>
    </row>
    <row r="27" spans="1:12" ht="12.75">
      <c r="A27" s="76" t="s">
        <v>4</v>
      </c>
      <c r="B27" s="76"/>
      <c r="C27" s="76"/>
      <c r="D27" s="76"/>
      <c r="E27" s="76"/>
      <c r="F27" s="76"/>
      <c r="G27" s="76"/>
      <c r="H27" s="7"/>
      <c r="I27" s="7"/>
      <c r="J27" s="7"/>
      <c r="K27" s="76">
        <v>32</v>
      </c>
      <c r="L27" s="7">
        <v>32</v>
      </c>
    </row>
    <row r="28" spans="1:12" ht="12.75">
      <c r="A28" s="84" t="s">
        <v>43</v>
      </c>
      <c r="B28" s="63"/>
      <c r="C28" s="63"/>
      <c r="D28" s="63"/>
      <c r="E28" s="63"/>
      <c r="F28" s="63"/>
      <c r="G28" s="63"/>
      <c r="K28" s="83">
        <f>SUM(K27:K27)</f>
        <v>32</v>
      </c>
      <c r="L28" s="83">
        <f>SUM(L27:L27)</f>
        <v>32</v>
      </c>
    </row>
    <row r="29" spans="1:16" ht="12.75">
      <c r="A29" s="84"/>
      <c r="B29" s="63"/>
      <c r="C29" s="63"/>
      <c r="D29" s="63"/>
      <c r="E29" s="63"/>
      <c r="F29" s="63"/>
      <c r="G29" s="63"/>
      <c r="H29" s="83"/>
      <c r="P29" t="s">
        <v>305</v>
      </c>
    </row>
    <row r="30" spans="1:8" ht="12.75">
      <c r="A30" s="63"/>
      <c r="B30" s="63"/>
      <c r="C30" s="63"/>
      <c r="D30" s="63"/>
      <c r="E30" s="63"/>
      <c r="F30" s="63"/>
      <c r="G30" s="63"/>
      <c r="H30" s="63"/>
    </row>
    <row r="31" spans="1:8" ht="12.75">
      <c r="A31" s="83" t="s">
        <v>113</v>
      </c>
      <c r="B31" s="63"/>
      <c r="C31" s="63"/>
      <c r="D31" s="63"/>
      <c r="E31" s="63"/>
      <c r="F31" s="63"/>
      <c r="G31" s="63"/>
      <c r="H31" s="63"/>
    </row>
    <row r="32" spans="1:12" ht="12.75">
      <c r="A32" s="80" t="s">
        <v>304</v>
      </c>
      <c r="B32" s="80"/>
      <c r="C32" s="80"/>
      <c r="D32" s="80"/>
      <c r="E32" s="80"/>
      <c r="F32" s="80"/>
      <c r="G32" s="80"/>
      <c r="K32" s="80">
        <v>2</v>
      </c>
      <c r="L32">
        <v>2</v>
      </c>
    </row>
    <row r="33" spans="1:12" ht="12.75">
      <c r="A33" s="193" t="s">
        <v>308</v>
      </c>
      <c r="B33" s="81"/>
      <c r="C33" s="81"/>
      <c r="D33" s="81"/>
      <c r="E33" s="81"/>
      <c r="F33" s="81"/>
      <c r="G33" s="81"/>
      <c r="H33" s="7"/>
      <c r="I33" s="7"/>
      <c r="J33" s="7"/>
      <c r="K33" s="81">
        <v>2.5</v>
      </c>
      <c r="L33" s="7">
        <v>2.5</v>
      </c>
    </row>
    <row r="34" spans="1:12" ht="12.75">
      <c r="A34" s="84" t="s">
        <v>43</v>
      </c>
      <c r="B34" s="63"/>
      <c r="C34" s="63"/>
      <c r="D34" s="63"/>
      <c r="E34" s="63"/>
      <c r="F34" s="63"/>
      <c r="G34" s="63"/>
      <c r="K34" s="83">
        <f>SUM(K32:K33)</f>
        <v>4.5</v>
      </c>
      <c r="L34" s="83">
        <f>SUM(L32:L33)</f>
        <v>4.5</v>
      </c>
    </row>
    <row r="35" spans="1:3" ht="16.5">
      <c r="A35" s="53"/>
      <c r="B35" s="52"/>
      <c r="C35" s="52"/>
    </row>
    <row r="36" spans="8:10" ht="13.5" thickBot="1">
      <c r="H36" s="35"/>
      <c r="I36" s="35"/>
      <c r="J36" s="35"/>
    </row>
    <row r="37" spans="1:12" ht="18.75" thickBot="1">
      <c r="A37" s="59" t="s">
        <v>43</v>
      </c>
      <c r="B37" s="60"/>
      <c r="C37" s="60"/>
      <c r="D37" s="60"/>
      <c r="E37" s="60"/>
      <c r="F37" s="60"/>
      <c r="G37" s="61"/>
      <c r="H37" s="60"/>
      <c r="I37" s="60"/>
      <c r="J37" s="60"/>
      <c r="K37" s="62">
        <f>K34+K23+K28+K15</f>
        <v>118</v>
      </c>
      <c r="L37" s="62">
        <f>L34+L23+L28+L15</f>
        <v>122</v>
      </c>
    </row>
    <row r="38" spans="1:11" ht="18">
      <c r="A38" s="202"/>
      <c r="B38" s="37"/>
      <c r="C38" s="37"/>
      <c r="D38" s="37"/>
      <c r="E38" s="37"/>
      <c r="F38" s="37"/>
      <c r="G38" s="202"/>
      <c r="H38" s="37"/>
      <c r="I38" s="37"/>
      <c r="J38" s="37"/>
      <c r="K38" s="202"/>
    </row>
    <row r="39" spans="1:11" ht="18">
      <c r="A39" s="202"/>
      <c r="B39" s="37"/>
      <c r="C39" s="37"/>
      <c r="D39" s="37"/>
      <c r="E39" s="37"/>
      <c r="F39" s="37"/>
      <c r="G39" s="202"/>
      <c r="H39" s="37"/>
      <c r="I39" s="37"/>
      <c r="J39" s="37"/>
      <c r="K39" s="202"/>
    </row>
    <row r="40" spans="1:12" ht="15.75">
      <c r="A40" s="290" t="s">
        <v>353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</row>
    <row r="42" ht="16.5" thickBot="1">
      <c r="A42" s="11"/>
    </row>
    <row r="43" spans="1:12" ht="16.5" thickBot="1">
      <c r="A43" s="291" t="s">
        <v>106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3"/>
    </row>
    <row r="44" spans="1:12" ht="16.5" thickBot="1">
      <c r="A44" s="291" t="s">
        <v>348</v>
      </c>
      <c r="B44" s="292"/>
      <c r="C44" s="293"/>
      <c r="D44" s="291" t="s">
        <v>349</v>
      </c>
      <c r="E44" s="292"/>
      <c r="F44" s="293"/>
      <c r="G44" s="291" t="s">
        <v>350</v>
      </c>
      <c r="H44" s="292"/>
      <c r="I44" s="293"/>
      <c r="J44" s="291" t="s">
        <v>351</v>
      </c>
      <c r="K44" s="292"/>
      <c r="L44" s="293"/>
    </row>
    <row r="45" spans="1:12" ht="16.5" thickBot="1">
      <c r="A45" s="198" t="s">
        <v>44</v>
      </c>
      <c r="B45" s="199" t="s">
        <v>45</v>
      </c>
      <c r="C45" s="199" t="s">
        <v>46</v>
      </c>
      <c r="D45" s="199" t="s">
        <v>47</v>
      </c>
      <c r="E45" s="199" t="s">
        <v>48</v>
      </c>
      <c r="F45" s="199" t="s">
        <v>49</v>
      </c>
      <c r="G45" s="199" t="s">
        <v>50</v>
      </c>
      <c r="H45" s="199" t="s">
        <v>51</v>
      </c>
      <c r="I45" s="199" t="s">
        <v>52</v>
      </c>
      <c r="J45" s="199" t="s">
        <v>53</v>
      </c>
      <c r="K45" s="199" t="s">
        <v>54</v>
      </c>
      <c r="L45" s="199" t="s">
        <v>55</v>
      </c>
    </row>
    <row r="46" spans="1:12" ht="16.5" thickBot="1">
      <c r="A46" s="200" t="s">
        <v>352</v>
      </c>
      <c r="B46" s="201">
        <v>1</v>
      </c>
      <c r="C46" s="201" t="s">
        <v>352</v>
      </c>
      <c r="D46" s="201">
        <v>2</v>
      </c>
      <c r="E46" s="201">
        <v>2</v>
      </c>
      <c r="F46" s="201">
        <v>2</v>
      </c>
      <c r="G46" s="201">
        <v>3</v>
      </c>
      <c r="H46" s="201">
        <v>3</v>
      </c>
      <c r="I46" s="201">
        <v>3</v>
      </c>
      <c r="J46" s="201" t="s">
        <v>352</v>
      </c>
      <c r="K46" s="201">
        <v>1</v>
      </c>
      <c r="L46" s="201">
        <v>1</v>
      </c>
    </row>
  </sheetData>
  <mergeCells count="9">
    <mergeCell ref="A43:L43"/>
    <mergeCell ref="A44:C44"/>
    <mergeCell ref="D44:F44"/>
    <mergeCell ref="G44:I44"/>
    <mergeCell ref="J44:L44"/>
    <mergeCell ref="A6:C6"/>
    <mergeCell ref="A1:L1"/>
    <mergeCell ref="A3:L3"/>
    <mergeCell ref="A40:L40"/>
  </mergeCells>
  <printOptions/>
  <pageMargins left="0.75" right="0.75" top="1" bottom="1" header="0.5" footer="0.5"/>
  <pageSetup horizontalDpi="120" verticalDpi="120" orientation="portrait" paperSize="9" r:id="rId1"/>
  <headerFooter alignWithMargins="0">
    <oddHeader>&amp;R2. sz. melléklet a 13/2011. (VII. 05.) sz.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workbookViewId="0" topLeftCell="A55">
      <selection activeCell="I97" sqref="I97"/>
    </sheetView>
  </sheetViews>
  <sheetFormatPr defaultColWidth="9.140625" defaultRowHeight="12.75"/>
  <cols>
    <col min="1" max="1" width="48.28125" style="0" customWidth="1"/>
    <col min="2" max="2" width="7.28125" style="0" hidden="1" customWidth="1"/>
    <col min="3" max="3" width="9.140625" style="0" hidden="1" customWidth="1"/>
    <col min="4" max="4" width="15.7109375" style="0" hidden="1" customWidth="1"/>
    <col min="5" max="6" width="15.7109375" style="0" customWidth="1"/>
  </cols>
  <sheetData>
    <row r="1" spans="1:9" ht="15.75">
      <c r="A1" s="289"/>
      <c r="B1" s="295"/>
      <c r="C1" s="295"/>
      <c r="D1" s="295"/>
      <c r="E1" s="295"/>
      <c r="F1" s="295"/>
      <c r="G1" s="295"/>
      <c r="H1" s="295"/>
      <c r="I1" s="295"/>
    </row>
    <row r="2" spans="1:7" ht="12.75" customHeight="1">
      <c r="A2" s="294" t="s">
        <v>330</v>
      </c>
      <c r="B2" s="294"/>
      <c r="C2" s="294"/>
      <c r="D2" s="294"/>
      <c r="E2" s="294"/>
      <c r="F2" s="294"/>
      <c r="G2" s="120"/>
    </row>
    <row r="3" spans="1:9" ht="12.75" customHeight="1">
      <c r="A3" s="294"/>
      <c r="B3" s="294"/>
      <c r="C3" s="294"/>
      <c r="D3" s="294"/>
      <c r="E3" s="294"/>
      <c r="F3" s="294"/>
      <c r="G3" s="120"/>
      <c r="H3" s="6"/>
      <c r="I3" s="6"/>
    </row>
    <row r="4" spans="1:9" ht="12.75" customHeight="1">
      <c r="A4" s="294" t="s">
        <v>354</v>
      </c>
      <c r="B4" s="294"/>
      <c r="C4" s="294"/>
      <c r="D4" s="294"/>
      <c r="E4" s="294"/>
      <c r="F4" s="294"/>
      <c r="G4" s="120"/>
      <c r="H4" s="6"/>
      <c r="I4" s="6"/>
    </row>
    <row r="5" spans="2:3" ht="12.75">
      <c r="B5" s="87"/>
      <c r="C5" s="10"/>
    </row>
    <row r="6" spans="1:8" ht="14.25" customHeight="1">
      <c r="A6" s="296" t="s">
        <v>0</v>
      </c>
      <c r="B6" s="298" t="s">
        <v>120</v>
      </c>
      <c r="C6" s="300" t="s">
        <v>121</v>
      </c>
      <c r="D6" s="88" t="s">
        <v>358</v>
      </c>
      <c r="E6" s="88" t="s">
        <v>360</v>
      </c>
      <c r="F6" s="88" t="s">
        <v>404</v>
      </c>
      <c r="G6" s="114"/>
      <c r="H6" s="26"/>
    </row>
    <row r="7" spans="1:11" ht="16.5" customHeight="1">
      <c r="A7" s="297"/>
      <c r="B7" s="299"/>
      <c r="C7" s="301"/>
      <c r="D7" s="89" t="s">
        <v>359</v>
      </c>
      <c r="E7" s="89" t="s">
        <v>361</v>
      </c>
      <c r="F7" s="89" t="s">
        <v>457</v>
      </c>
      <c r="G7" s="114"/>
      <c r="I7" s="31"/>
      <c r="K7" s="2"/>
    </row>
    <row r="8" spans="1:7" ht="12.75">
      <c r="A8" s="90" t="s">
        <v>122</v>
      </c>
      <c r="B8" s="91">
        <v>15087</v>
      </c>
      <c r="C8" s="91">
        <v>17116</v>
      </c>
      <c r="D8" s="92">
        <v>8000</v>
      </c>
      <c r="E8" s="92">
        <v>10380</v>
      </c>
      <c r="F8" s="115">
        <v>10380</v>
      </c>
      <c r="G8" s="116"/>
    </row>
    <row r="9" spans="1:7" ht="12.75">
      <c r="A9" s="90" t="s">
        <v>123</v>
      </c>
      <c r="B9" s="91">
        <v>2434</v>
      </c>
      <c r="C9" s="91">
        <v>2745</v>
      </c>
      <c r="D9" s="92">
        <v>5500</v>
      </c>
      <c r="E9" s="92">
        <v>6175</v>
      </c>
      <c r="F9" s="115">
        <v>6175</v>
      </c>
      <c r="G9" s="116"/>
    </row>
    <row r="10" spans="1:7" ht="12.75">
      <c r="A10" s="90" t="s">
        <v>124</v>
      </c>
      <c r="B10" s="91">
        <v>4958</v>
      </c>
      <c r="C10" s="91">
        <v>6977</v>
      </c>
      <c r="D10" s="92">
        <v>3375</v>
      </c>
      <c r="E10" s="92">
        <v>4140</v>
      </c>
      <c r="F10" s="115">
        <v>4140</v>
      </c>
      <c r="G10" s="117"/>
    </row>
    <row r="11" spans="1:7" ht="12.75">
      <c r="A11" s="90" t="s">
        <v>125</v>
      </c>
      <c r="B11" s="91">
        <v>465</v>
      </c>
      <c r="C11" s="91">
        <v>600</v>
      </c>
      <c r="D11" s="92"/>
      <c r="E11" s="92"/>
      <c r="F11" s="115"/>
      <c r="G11" s="117"/>
    </row>
    <row r="12" spans="1:7" ht="12.75">
      <c r="A12" s="94" t="s">
        <v>126</v>
      </c>
      <c r="B12" s="95" t="e">
        <f>SUM(B8+B9+#REF!+#REF!+B10+#REF!+B11)</f>
        <v>#REF!</v>
      </c>
      <c r="C12" s="95" t="e">
        <f>SUM(C8+C9+#REF!+#REF!+C10+#REF!+C11)</f>
        <v>#REF!</v>
      </c>
      <c r="D12" s="96">
        <f>SUM(D8:D11)</f>
        <v>16875</v>
      </c>
      <c r="E12" s="96">
        <f>SUM(E8:E11)</f>
        <v>20695</v>
      </c>
      <c r="F12" s="96">
        <f>SUM(F8:F11)</f>
        <v>20695</v>
      </c>
      <c r="G12" s="118"/>
    </row>
    <row r="13" spans="1:7" ht="12.75">
      <c r="A13" s="94"/>
      <c r="B13" s="95"/>
      <c r="C13" s="95"/>
      <c r="D13" s="96"/>
      <c r="E13" s="96"/>
      <c r="F13" s="96"/>
      <c r="G13" s="118"/>
    </row>
    <row r="14" spans="1:7" ht="12.75">
      <c r="A14" s="90" t="s">
        <v>127</v>
      </c>
      <c r="B14" s="95"/>
      <c r="C14" s="95"/>
      <c r="D14" s="98">
        <v>8240</v>
      </c>
      <c r="E14" s="98">
        <v>10824</v>
      </c>
      <c r="F14" s="98">
        <v>10824</v>
      </c>
      <c r="G14" s="117"/>
    </row>
    <row r="15" spans="1:7" ht="12.75">
      <c r="A15" s="90" t="s">
        <v>371</v>
      </c>
      <c r="B15" s="95"/>
      <c r="C15" s="95"/>
      <c r="E15" s="92">
        <v>2700</v>
      </c>
      <c r="F15" s="98">
        <v>2700</v>
      </c>
      <c r="G15" s="117"/>
    </row>
    <row r="16" spans="1:7" ht="12.75">
      <c r="A16" s="90" t="s">
        <v>124</v>
      </c>
      <c r="B16" s="95"/>
      <c r="C16" s="95"/>
      <c r="D16" s="98">
        <v>2060</v>
      </c>
      <c r="E16" s="98">
        <v>3380</v>
      </c>
      <c r="F16" s="98">
        <v>3380</v>
      </c>
      <c r="G16" s="117"/>
    </row>
    <row r="17" spans="1:9" ht="12.75">
      <c r="A17" s="90" t="s">
        <v>129</v>
      </c>
      <c r="B17" s="95"/>
      <c r="C17" s="95"/>
      <c r="D17" s="98"/>
      <c r="E17" s="98"/>
      <c r="F17" s="98"/>
      <c r="G17" s="117"/>
      <c r="H17" s="37"/>
      <c r="I17" s="37"/>
    </row>
    <row r="18" spans="1:7" ht="12.75">
      <c r="A18" s="94" t="s">
        <v>130</v>
      </c>
      <c r="B18" s="95"/>
      <c r="C18" s="95"/>
      <c r="D18" s="96">
        <f>SUM(D14:D16)</f>
        <v>10300</v>
      </c>
      <c r="E18" s="96">
        <f>SUM(E14:E16)</f>
        <v>16904</v>
      </c>
      <c r="F18" s="96">
        <f>SUM(F14:F16)</f>
        <v>16904</v>
      </c>
      <c r="G18" s="118"/>
    </row>
    <row r="19" spans="1:7" ht="12.75">
      <c r="A19" s="94"/>
      <c r="B19" s="95"/>
      <c r="C19" s="95"/>
      <c r="D19" s="96"/>
      <c r="E19" s="96"/>
      <c r="F19" s="96"/>
      <c r="G19" s="118"/>
    </row>
    <row r="20" spans="1:7" ht="12.75">
      <c r="A20" s="99" t="s">
        <v>131</v>
      </c>
      <c r="B20" s="100"/>
      <c r="C20" s="100"/>
      <c r="D20" s="101">
        <v>200</v>
      </c>
      <c r="E20" s="101">
        <v>200</v>
      </c>
      <c r="F20" s="101">
        <v>200</v>
      </c>
      <c r="G20" s="119"/>
    </row>
    <row r="21" spans="1:7" ht="12.75">
      <c r="A21" s="99" t="s">
        <v>128</v>
      </c>
      <c r="B21" s="100"/>
      <c r="C21" s="100"/>
      <c r="D21" s="101">
        <v>300</v>
      </c>
      <c r="E21" s="101">
        <v>300</v>
      </c>
      <c r="F21" s="101">
        <v>300</v>
      </c>
      <c r="G21" s="119"/>
    </row>
    <row r="22" spans="1:7" ht="12.75">
      <c r="A22" s="99" t="s">
        <v>124</v>
      </c>
      <c r="B22" s="95"/>
      <c r="C22" s="95"/>
      <c r="D22" s="101">
        <v>75</v>
      </c>
      <c r="E22" s="101">
        <v>75</v>
      </c>
      <c r="F22" s="101">
        <v>75</v>
      </c>
      <c r="G22" s="118"/>
    </row>
    <row r="23" spans="1:7" ht="12.75">
      <c r="A23" s="94" t="s">
        <v>132</v>
      </c>
      <c r="B23" s="95"/>
      <c r="C23" s="95"/>
      <c r="D23" s="96">
        <f>SUM(D20:D22)</f>
        <v>575</v>
      </c>
      <c r="E23" s="96">
        <f>SUM(E20:E22)</f>
        <v>575</v>
      </c>
      <c r="F23" s="96">
        <f>SUM(F20:F22)</f>
        <v>575</v>
      </c>
      <c r="G23" s="118"/>
    </row>
    <row r="24" spans="1:7" ht="12.75">
      <c r="A24" s="102"/>
      <c r="B24" s="95"/>
      <c r="C24" s="91"/>
      <c r="F24" s="37"/>
      <c r="G24" s="118"/>
    </row>
    <row r="25" spans="1:7" ht="12.75">
      <c r="A25" s="90" t="s">
        <v>133</v>
      </c>
      <c r="B25" s="91">
        <v>1300</v>
      </c>
      <c r="C25" s="91">
        <v>7000</v>
      </c>
      <c r="D25" s="92">
        <v>150</v>
      </c>
      <c r="E25" s="92">
        <v>150</v>
      </c>
      <c r="F25" s="115">
        <v>150</v>
      </c>
      <c r="G25" s="119"/>
    </row>
    <row r="26" spans="1:7" ht="12.75">
      <c r="A26" s="90" t="s">
        <v>134</v>
      </c>
      <c r="B26" s="91">
        <v>600</v>
      </c>
      <c r="C26" s="91">
        <v>0</v>
      </c>
      <c r="D26" s="92">
        <v>14000</v>
      </c>
      <c r="E26" s="92">
        <v>17000</v>
      </c>
      <c r="F26" s="115">
        <v>17000</v>
      </c>
      <c r="G26" s="119"/>
    </row>
    <row r="27" spans="1:7" ht="12.75">
      <c r="A27" s="90" t="s">
        <v>162</v>
      </c>
      <c r="B27" s="91"/>
      <c r="C27" s="91"/>
      <c r="D27" s="92">
        <v>1700</v>
      </c>
      <c r="E27" s="92">
        <v>1300</v>
      </c>
      <c r="F27" s="115">
        <v>1300</v>
      </c>
      <c r="G27" s="119"/>
    </row>
    <row r="28" spans="1:9" ht="12.75">
      <c r="A28" s="90" t="s">
        <v>135</v>
      </c>
      <c r="B28" s="91">
        <v>3500</v>
      </c>
      <c r="C28" s="91">
        <v>2500</v>
      </c>
      <c r="D28" s="92">
        <v>7000</v>
      </c>
      <c r="E28" s="92">
        <v>7400</v>
      </c>
      <c r="F28" s="115">
        <v>7400</v>
      </c>
      <c r="G28" s="119"/>
      <c r="H28" s="33"/>
      <c r="I28" s="33"/>
    </row>
    <row r="29" spans="1:7" ht="12.75">
      <c r="A29" s="90" t="s">
        <v>136</v>
      </c>
      <c r="B29" s="91"/>
      <c r="C29" s="91"/>
      <c r="D29" s="92">
        <v>200</v>
      </c>
      <c r="E29" s="92">
        <v>200</v>
      </c>
      <c r="F29" s="115">
        <v>200</v>
      </c>
      <c r="G29" s="119"/>
    </row>
    <row r="30" spans="1:9" ht="12.75">
      <c r="A30" s="90" t="s">
        <v>129</v>
      </c>
      <c r="B30" s="91"/>
      <c r="C30" s="91"/>
      <c r="D30" s="92">
        <v>500</v>
      </c>
      <c r="E30" s="92">
        <v>500</v>
      </c>
      <c r="F30" s="115">
        <v>500</v>
      </c>
      <c r="G30" s="119"/>
      <c r="H30" s="37"/>
      <c r="I30" s="37"/>
    </row>
    <row r="31" spans="1:9" ht="12.75">
      <c r="A31" s="90" t="s">
        <v>137</v>
      </c>
      <c r="B31" s="91"/>
      <c r="C31" s="91"/>
      <c r="D31" s="92">
        <v>200</v>
      </c>
      <c r="E31" s="92">
        <v>200</v>
      </c>
      <c r="F31" s="115">
        <v>200</v>
      </c>
      <c r="G31" s="119"/>
      <c r="H31" s="37"/>
      <c r="I31" s="37"/>
    </row>
    <row r="32" spans="1:13" ht="12.75">
      <c r="A32" s="90" t="s">
        <v>138</v>
      </c>
      <c r="B32" s="91"/>
      <c r="C32" s="91"/>
      <c r="D32" s="92">
        <v>10000</v>
      </c>
      <c r="E32" s="92">
        <v>19400</v>
      </c>
      <c r="F32" s="115">
        <v>19400</v>
      </c>
      <c r="G32" s="119"/>
      <c r="H32" s="37"/>
      <c r="I32" s="37"/>
      <c r="M32" s="195"/>
    </row>
    <row r="33" spans="1:9" ht="12.75">
      <c r="A33" s="90" t="s">
        <v>139</v>
      </c>
      <c r="B33" s="91"/>
      <c r="C33" s="91"/>
      <c r="D33" s="92">
        <v>500</v>
      </c>
      <c r="E33" s="92">
        <v>500</v>
      </c>
      <c r="F33" s="115">
        <v>500</v>
      </c>
      <c r="G33" s="119"/>
      <c r="H33" s="33"/>
      <c r="I33" s="33"/>
    </row>
    <row r="34" spans="1:9" ht="12.75">
      <c r="A34" s="90" t="s">
        <v>140</v>
      </c>
      <c r="B34" s="91">
        <v>2660</v>
      </c>
      <c r="C34" s="91">
        <v>625</v>
      </c>
      <c r="D34" s="92">
        <v>4600</v>
      </c>
      <c r="E34" s="92">
        <v>5400</v>
      </c>
      <c r="F34" s="115">
        <v>5400</v>
      </c>
      <c r="G34" s="119"/>
      <c r="H34" s="37"/>
      <c r="I34" s="37"/>
    </row>
    <row r="35" spans="1:9" ht="12.75">
      <c r="A35" s="90" t="s">
        <v>141</v>
      </c>
      <c r="B35" s="91">
        <v>2000</v>
      </c>
      <c r="C35" s="91">
        <v>2000</v>
      </c>
      <c r="D35" s="92">
        <v>4400</v>
      </c>
      <c r="E35" s="92">
        <v>4600</v>
      </c>
      <c r="F35" s="115">
        <v>4600</v>
      </c>
      <c r="G35" s="119"/>
      <c r="H35" s="37"/>
      <c r="I35" s="37"/>
    </row>
    <row r="36" spans="1:9" ht="12.75">
      <c r="A36" s="94" t="s">
        <v>367</v>
      </c>
      <c r="B36" s="95">
        <f>SUM(B25:B35)</f>
        <v>10060</v>
      </c>
      <c r="C36" s="95">
        <f>SUM(C25:C35)</f>
        <v>12125</v>
      </c>
      <c r="D36" s="96">
        <f>SUM(D25:D35)</f>
        <v>43250</v>
      </c>
      <c r="E36" s="96">
        <f>SUM(E25:E35)</f>
        <v>56650</v>
      </c>
      <c r="F36" s="96">
        <f>SUM(F25:F35)</f>
        <v>56650</v>
      </c>
      <c r="G36" s="118"/>
      <c r="H36" s="37"/>
      <c r="I36" s="37"/>
    </row>
    <row r="37" spans="1:9" ht="12.75">
      <c r="A37" s="94"/>
      <c r="B37" s="95"/>
      <c r="C37" s="95"/>
      <c r="D37" s="92"/>
      <c r="E37" s="92"/>
      <c r="F37" s="115"/>
      <c r="G37" s="118"/>
      <c r="H37" s="37"/>
      <c r="I37" s="37"/>
    </row>
    <row r="38" spans="1:9" ht="12.75">
      <c r="A38" s="94" t="s">
        <v>368</v>
      </c>
      <c r="B38" s="95" t="e">
        <f>B12+B36</f>
        <v>#REF!</v>
      </c>
      <c r="C38" s="95" t="e">
        <f>C12+C36</f>
        <v>#REF!</v>
      </c>
      <c r="D38" s="96">
        <f>D36+D23+D18+D12</f>
        <v>71000</v>
      </c>
      <c r="E38" s="96">
        <f>E36+E23+E18+E12</f>
        <v>94824</v>
      </c>
      <c r="F38" s="96">
        <f>F36+F23+F18+F12</f>
        <v>94824</v>
      </c>
      <c r="G38" s="97"/>
      <c r="H38" s="33"/>
      <c r="I38" s="33"/>
    </row>
    <row r="39" spans="2:9" ht="12.75">
      <c r="B39" s="87"/>
      <c r="C39" s="87"/>
      <c r="D39" s="92"/>
      <c r="E39" s="92"/>
      <c r="F39" s="92"/>
      <c r="G39" s="97"/>
      <c r="H39" s="37"/>
      <c r="I39" s="37"/>
    </row>
    <row r="40" spans="1:9" ht="12.75">
      <c r="A40" s="90" t="s">
        <v>1</v>
      </c>
      <c r="B40" s="91">
        <v>32000</v>
      </c>
      <c r="C40" s="87">
        <v>38000</v>
      </c>
      <c r="D40" s="103">
        <v>52000</v>
      </c>
      <c r="E40" s="103">
        <v>60000</v>
      </c>
      <c r="F40" s="92">
        <v>60000</v>
      </c>
      <c r="G40" s="93"/>
      <c r="H40" s="37"/>
      <c r="I40" s="37"/>
    </row>
    <row r="41" spans="1:9" ht="12.75">
      <c r="A41" s="90" t="s">
        <v>142</v>
      </c>
      <c r="B41" s="91">
        <v>55000</v>
      </c>
      <c r="C41" s="87">
        <v>80000</v>
      </c>
      <c r="D41" s="92">
        <v>400000</v>
      </c>
      <c r="E41" s="92">
        <v>400000</v>
      </c>
      <c r="F41" s="92">
        <v>400000</v>
      </c>
      <c r="G41" s="93"/>
      <c r="H41" s="86"/>
      <c r="I41" s="86"/>
    </row>
    <row r="42" spans="1:9" ht="12.75">
      <c r="A42" s="90" t="s">
        <v>67</v>
      </c>
      <c r="B42" s="91"/>
      <c r="C42" s="87"/>
      <c r="D42" s="92">
        <v>6500</v>
      </c>
      <c r="E42" s="92">
        <v>1500</v>
      </c>
      <c r="F42" s="92">
        <v>1500</v>
      </c>
      <c r="G42" s="93"/>
      <c r="H42" s="37"/>
      <c r="I42" s="37"/>
    </row>
    <row r="43" spans="1:9" ht="12.75">
      <c r="A43" s="90" t="s">
        <v>107</v>
      </c>
      <c r="B43" s="91"/>
      <c r="C43" s="87"/>
      <c r="D43" s="92">
        <v>1000</v>
      </c>
      <c r="E43" s="92">
        <v>500</v>
      </c>
      <c r="F43" s="92">
        <v>500</v>
      </c>
      <c r="G43" s="93"/>
      <c r="H43" s="37"/>
      <c r="I43" s="37"/>
    </row>
    <row r="44" spans="1:9" ht="12.75">
      <c r="A44" t="s">
        <v>143</v>
      </c>
      <c r="B44" s="87">
        <v>1600</v>
      </c>
      <c r="C44" s="87">
        <v>0</v>
      </c>
      <c r="D44" s="103"/>
      <c r="E44" s="103"/>
      <c r="F44" s="92"/>
      <c r="G44" s="93"/>
      <c r="H44" s="37"/>
      <c r="I44" s="37"/>
    </row>
    <row r="45" spans="1:9" ht="12.75">
      <c r="A45" s="104" t="s">
        <v>144</v>
      </c>
      <c r="B45" s="105">
        <f>SUM(B40:B44)</f>
        <v>88600</v>
      </c>
      <c r="C45" s="105">
        <f>SUM(C40:C44)</f>
        <v>118000</v>
      </c>
      <c r="D45" s="106">
        <f>SUM(D40:D44)</f>
        <v>459500</v>
      </c>
      <c r="E45" s="106">
        <f>SUM(E40:E44)</f>
        <v>462000</v>
      </c>
      <c r="F45" s="106">
        <f>SUM(F40:F44)</f>
        <v>462000</v>
      </c>
      <c r="G45" s="106"/>
      <c r="H45" s="33"/>
      <c r="I45" s="33"/>
    </row>
    <row r="46" spans="2:9" ht="12.75">
      <c r="B46" s="87"/>
      <c r="C46" s="87"/>
      <c r="D46" s="92"/>
      <c r="E46" s="92"/>
      <c r="F46" s="92"/>
      <c r="G46" s="97"/>
      <c r="H46" s="37"/>
      <c r="I46" s="37"/>
    </row>
    <row r="47" spans="1:9" ht="12.75">
      <c r="A47" s="90" t="s">
        <v>145</v>
      </c>
      <c r="B47" s="91">
        <v>77370</v>
      </c>
      <c r="C47" s="87">
        <v>91645</v>
      </c>
      <c r="D47" s="92">
        <v>56590</v>
      </c>
      <c r="E47" s="92">
        <v>54514</v>
      </c>
      <c r="F47" s="92">
        <v>54514</v>
      </c>
      <c r="G47" s="93"/>
      <c r="H47" s="37"/>
      <c r="I47" s="37"/>
    </row>
    <row r="48" spans="1:9" ht="12.75">
      <c r="A48" s="90" t="s">
        <v>146</v>
      </c>
      <c r="B48" s="91">
        <v>59838</v>
      </c>
      <c r="C48" s="87">
        <v>55805</v>
      </c>
      <c r="D48" s="92">
        <v>-60216</v>
      </c>
      <c r="E48" s="92">
        <v>-65716</v>
      </c>
      <c r="F48" s="92">
        <v>-65716</v>
      </c>
      <c r="G48" s="93"/>
      <c r="H48" s="37"/>
      <c r="I48" s="37"/>
    </row>
    <row r="49" spans="1:9" ht="12.75">
      <c r="A49" s="90" t="s">
        <v>147</v>
      </c>
      <c r="B49" s="91">
        <v>25000</v>
      </c>
      <c r="C49" s="87">
        <v>38000</v>
      </c>
      <c r="D49" s="92">
        <v>85000</v>
      </c>
      <c r="E49" s="92">
        <v>100000</v>
      </c>
      <c r="F49" s="92">
        <v>100000</v>
      </c>
      <c r="G49" s="93"/>
      <c r="H49" s="37"/>
      <c r="I49" s="37"/>
    </row>
    <row r="50" spans="1:7" ht="12.75">
      <c r="A50" s="90"/>
      <c r="B50" s="91"/>
      <c r="C50" s="87"/>
      <c r="D50" s="92"/>
      <c r="E50" s="92"/>
      <c r="F50" s="92"/>
      <c r="G50" s="93"/>
    </row>
    <row r="51" spans="1:7" ht="12.75">
      <c r="A51" s="104" t="s">
        <v>148</v>
      </c>
      <c r="B51" s="105">
        <f>SUM(B47:B49)</f>
        <v>162208</v>
      </c>
      <c r="C51" s="105">
        <f>SUM(C47:C49)</f>
        <v>185450</v>
      </c>
      <c r="D51" s="107">
        <f>SUM(D47:D49)</f>
        <v>81374</v>
      </c>
      <c r="E51" s="107">
        <f>SUM(E47:E49)</f>
        <v>88798</v>
      </c>
      <c r="F51" s="107">
        <f>SUM(F47:F49)</f>
        <v>88798</v>
      </c>
      <c r="G51" s="97"/>
    </row>
    <row r="52" spans="2:7" ht="12.75">
      <c r="B52" s="87"/>
      <c r="C52" s="87"/>
      <c r="D52" s="92"/>
      <c r="E52" s="92"/>
      <c r="F52" s="92"/>
      <c r="G52" s="97"/>
    </row>
    <row r="53" spans="1:7" ht="12.75">
      <c r="A53" s="104" t="s">
        <v>149</v>
      </c>
      <c r="B53" s="105">
        <f>(B45+B51)</f>
        <v>250808</v>
      </c>
      <c r="C53" s="105">
        <f>(C45+C51)</f>
        <v>303450</v>
      </c>
      <c r="D53" s="107">
        <f>(D45+D51)</f>
        <v>540874</v>
      </c>
      <c r="E53" s="107">
        <f>(E45+E51)</f>
        <v>550798</v>
      </c>
      <c r="F53" s="107">
        <f>(F45+F51)</f>
        <v>550798</v>
      </c>
      <c r="G53" s="97"/>
    </row>
    <row r="54" spans="1:7" ht="12.75">
      <c r="A54" s="104"/>
      <c r="B54" s="105"/>
      <c r="C54" s="105"/>
      <c r="D54" s="107"/>
      <c r="E54" s="107"/>
      <c r="F54" s="107"/>
      <c r="G54" s="97"/>
    </row>
    <row r="55" spans="1:7" ht="12.75">
      <c r="A55" s="104"/>
      <c r="B55" s="105"/>
      <c r="C55" s="105"/>
      <c r="D55" s="107"/>
      <c r="E55" s="107"/>
      <c r="F55" s="107"/>
      <c r="G55" s="97"/>
    </row>
    <row r="56" spans="2:7" ht="12.75">
      <c r="B56" s="87"/>
      <c r="C56" s="87"/>
      <c r="D56" s="92"/>
      <c r="E56" s="92"/>
      <c r="F56" s="92"/>
      <c r="G56" s="97"/>
    </row>
    <row r="57" spans="1:7" ht="12.75">
      <c r="A57" t="s">
        <v>372</v>
      </c>
      <c r="B57" s="87">
        <v>40000</v>
      </c>
      <c r="C57" s="87">
        <v>0</v>
      </c>
      <c r="D57" s="92"/>
      <c r="E57" s="92">
        <v>10000</v>
      </c>
      <c r="F57" s="92">
        <v>10000</v>
      </c>
      <c r="G57" s="93"/>
    </row>
    <row r="58" spans="1:7" ht="12.75">
      <c r="A58" t="s">
        <v>2</v>
      </c>
      <c r="B58" s="87">
        <v>1000</v>
      </c>
      <c r="C58" s="87">
        <v>500</v>
      </c>
      <c r="D58" s="92">
        <v>9690</v>
      </c>
      <c r="E58" s="92"/>
      <c r="F58" s="92"/>
      <c r="G58" s="93"/>
    </row>
    <row r="59" spans="1:7" ht="12.75">
      <c r="A59" s="104" t="s">
        <v>151</v>
      </c>
      <c r="B59" s="105">
        <f>SUM(B57:B58)</f>
        <v>41000</v>
      </c>
      <c r="C59" s="105">
        <f>SUM(C57:C58)</f>
        <v>500</v>
      </c>
      <c r="D59" s="107">
        <f>SUM(D57:D58)</f>
        <v>9690</v>
      </c>
      <c r="E59" s="107">
        <f>SUM(E57:E58)</f>
        <v>10000</v>
      </c>
      <c r="F59" s="107">
        <f>SUM(F57:F58)</f>
        <v>10000</v>
      </c>
      <c r="G59" s="97"/>
    </row>
    <row r="60" spans="2:7" ht="12.75">
      <c r="B60" s="87"/>
      <c r="C60" s="87"/>
      <c r="D60" s="92"/>
      <c r="E60" s="92"/>
      <c r="F60" s="92"/>
      <c r="G60" s="97"/>
    </row>
    <row r="61" spans="1:7" ht="12.75">
      <c r="A61" s="104" t="s">
        <v>152</v>
      </c>
      <c r="B61" s="105">
        <v>166983</v>
      </c>
      <c r="C61" s="105">
        <v>183204</v>
      </c>
      <c r="D61" s="106">
        <v>158366</v>
      </c>
      <c r="E61" s="106">
        <v>159639</v>
      </c>
      <c r="F61" s="106">
        <v>159639</v>
      </c>
      <c r="G61" s="97"/>
    </row>
    <row r="62" spans="2:7" ht="12.75">
      <c r="B62" s="87"/>
      <c r="C62" s="87"/>
      <c r="D62" s="92"/>
      <c r="E62" s="92"/>
      <c r="F62" s="92"/>
      <c r="G62" s="97"/>
    </row>
    <row r="63" spans="1:7" ht="12.75">
      <c r="A63" s="104" t="s">
        <v>153</v>
      </c>
      <c r="B63" s="105">
        <v>680</v>
      </c>
      <c r="C63" s="105">
        <v>714</v>
      </c>
      <c r="D63" s="106">
        <v>33915</v>
      </c>
      <c r="E63" s="106"/>
      <c r="F63" s="106">
        <v>1810</v>
      </c>
      <c r="G63" s="97"/>
    </row>
    <row r="64" spans="2:7" ht="12.75">
      <c r="B64" s="87"/>
      <c r="C64" s="87"/>
      <c r="D64" s="92"/>
      <c r="E64" s="92"/>
      <c r="F64" s="92"/>
      <c r="G64" s="97"/>
    </row>
    <row r="65" spans="1:7" ht="12.75">
      <c r="A65" t="s">
        <v>378</v>
      </c>
      <c r="B65" s="87">
        <v>6151</v>
      </c>
      <c r="C65" s="87">
        <v>5098</v>
      </c>
      <c r="D65" s="92"/>
      <c r="E65" s="92">
        <v>1199</v>
      </c>
      <c r="F65" s="92">
        <v>1199</v>
      </c>
      <c r="G65" s="93"/>
    </row>
    <row r="66" spans="1:7" ht="12.75">
      <c r="A66" t="s">
        <v>154</v>
      </c>
      <c r="B66" s="87">
        <v>14000</v>
      </c>
      <c r="C66" s="87">
        <v>19016</v>
      </c>
      <c r="D66" s="92">
        <v>4534</v>
      </c>
      <c r="E66" s="92"/>
      <c r="F66" s="92">
        <v>3420</v>
      </c>
      <c r="G66" s="93"/>
    </row>
    <row r="67" spans="1:7" ht="12.75">
      <c r="A67" s="104" t="s">
        <v>155</v>
      </c>
      <c r="B67" s="105">
        <f>SUM(B65:B66)</f>
        <v>20151</v>
      </c>
      <c r="C67" s="105">
        <f>SUM(C65:C66)</f>
        <v>24114</v>
      </c>
      <c r="D67" s="107">
        <f>SUM(D65:D66)</f>
        <v>4534</v>
      </c>
      <c r="E67" s="107">
        <f>SUM(E65:E66)</f>
        <v>1199</v>
      </c>
      <c r="F67" s="107">
        <f>SUM(F65:F66)</f>
        <v>4619</v>
      </c>
      <c r="G67" s="97"/>
    </row>
    <row r="68" spans="1:7" ht="12.75">
      <c r="A68" s="104"/>
      <c r="B68" s="105"/>
      <c r="C68" s="105"/>
      <c r="D68" s="107"/>
      <c r="E68" s="107"/>
      <c r="F68" s="107"/>
      <c r="G68" s="97"/>
    </row>
    <row r="69" spans="1:7" ht="12.75">
      <c r="A69" s="104" t="s">
        <v>369</v>
      </c>
      <c r="B69" s="105">
        <f>B61+B63+B67</f>
        <v>187814</v>
      </c>
      <c r="C69" s="105">
        <f>C61+C63+C67</f>
        <v>208032</v>
      </c>
      <c r="D69" s="107">
        <f>D61+D63+D67</f>
        <v>196815</v>
      </c>
      <c r="E69" s="107">
        <f>E61+E63+E67</f>
        <v>160838</v>
      </c>
      <c r="F69" s="107">
        <f>F61+F63+F67</f>
        <v>166068</v>
      </c>
      <c r="G69" s="97"/>
    </row>
    <row r="70" spans="2:7" ht="12.75">
      <c r="B70" s="87"/>
      <c r="C70" s="87"/>
      <c r="D70" s="92"/>
      <c r="E70" s="92"/>
      <c r="F70" s="92"/>
      <c r="G70" s="97"/>
    </row>
    <row r="71" spans="1:7" ht="12.75">
      <c r="A71" s="108" t="s">
        <v>156</v>
      </c>
      <c r="B71" s="87">
        <v>11231</v>
      </c>
      <c r="C71" s="87">
        <v>12283</v>
      </c>
      <c r="D71" s="92">
        <v>7000</v>
      </c>
      <c r="E71" s="92">
        <v>7000</v>
      </c>
      <c r="F71" s="92">
        <v>7000</v>
      </c>
      <c r="G71" s="93"/>
    </row>
    <row r="72" spans="1:7" ht="12.75">
      <c r="A72" s="108" t="s">
        <v>157</v>
      </c>
      <c r="B72" s="87"/>
      <c r="C72" s="87"/>
      <c r="D72" s="92">
        <v>3000</v>
      </c>
      <c r="E72" s="92">
        <v>3000</v>
      </c>
      <c r="F72" s="92">
        <v>3000</v>
      </c>
      <c r="G72" s="93"/>
    </row>
    <row r="73" spans="1:7" ht="12.75">
      <c r="A73" s="108" t="s">
        <v>158</v>
      </c>
      <c r="B73" s="87"/>
      <c r="C73" s="87"/>
      <c r="D73" s="92">
        <v>74</v>
      </c>
      <c r="E73" s="92"/>
      <c r="F73" s="92">
        <v>45</v>
      </c>
      <c r="G73" s="93"/>
    </row>
    <row r="74" spans="1:7" ht="12.75">
      <c r="A74" s="108" t="s">
        <v>343</v>
      </c>
      <c r="B74" s="87"/>
      <c r="C74" s="87"/>
      <c r="D74" s="92">
        <v>2400</v>
      </c>
      <c r="E74" s="92"/>
      <c r="F74" s="92"/>
      <c r="G74" s="93"/>
    </row>
    <row r="75" spans="1:7" ht="12.75">
      <c r="A75" s="108" t="s">
        <v>373</v>
      </c>
      <c r="B75" s="87"/>
      <c r="C75" s="87"/>
      <c r="D75" s="92">
        <v>608</v>
      </c>
      <c r="E75" s="92">
        <v>566</v>
      </c>
      <c r="F75" s="92">
        <v>210</v>
      </c>
      <c r="G75" s="93"/>
    </row>
    <row r="76" spans="1:7" ht="12.75">
      <c r="A76" s="108" t="s">
        <v>159</v>
      </c>
      <c r="B76" s="87"/>
      <c r="C76" s="87"/>
      <c r="D76" s="92">
        <v>2070</v>
      </c>
      <c r="E76" s="92"/>
      <c r="F76" s="92"/>
      <c r="G76" s="93"/>
    </row>
    <row r="77" spans="1:7" ht="12.75">
      <c r="A77" s="108" t="s">
        <v>362</v>
      </c>
      <c r="B77" s="87"/>
      <c r="C77" s="87"/>
      <c r="D77" s="92">
        <v>100</v>
      </c>
      <c r="E77" s="92"/>
      <c r="F77" s="92"/>
      <c r="G77" s="93"/>
    </row>
    <row r="78" spans="1:7" ht="12.75">
      <c r="A78" s="108" t="s">
        <v>458</v>
      </c>
      <c r="B78" s="87"/>
      <c r="C78" s="87"/>
      <c r="D78" s="92">
        <v>3289</v>
      </c>
      <c r="E78" s="92"/>
      <c r="F78" s="92">
        <v>1638</v>
      </c>
      <c r="G78" s="93"/>
    </row>
    <row r="79" spans="1:7" ht="12.75">
      <c r="A79" s="108" t="s">
        <v>363</v>
      </c>
      <c r="B79" s="87"/>
      <c r="C79" s="87"/>
      <c r="D79" s="92">
        <v>1140</v>
      </c>
      <c r="E79" s="92"/>
      <c r="F79" s="92">
        <v>560</v>
      </c>
      <c r="G79" s="93"/>
    </row>
    <row r="80" spans="1:7" ht="12.75">
      <c r="A80" s="108" t="s">
        <v>364</v>
      </c>
      <c r="B80" s="87"/>
      <c r="C80" s="87"/>
      <c r="D80" s="92">
        <v>406</v>
      </c>
      <c r="E80" s="92"/>
      <c r="F80" s="92"/>
      <c r="G80" s="93"/>
    </row>
    <row r="81" spans="1:7" ht="12.75">
      <c r="A81" s="108" t="s">
        <v>365</v>
      </c>
      <c r="B81" s="87"/>
      <c r="C81" s="87"/>
      <c r="D81" s="92">
        <v>11</v>
      </c>
      <c r="E81" s="92"/>
      <c r="F81" s="92"/>
      <c r="G81" s="93"/>
    </row>
    <row r="82" spans="1:7" ht="12.75">
      <c r="A82" s="108" t="s">
        <v>366</v>
      </c>
      <c r="B82" s="87"/>
      <c r="C82" s="87"/>
      <c r="D82" s="92">
        <v>100</v>
      </c>
      <c r="E82" s="92"/>
      <c r="F82" s="92"/>
      <c r="G82" s="93"/>
    </row>
    <row r="83" spans="1:7" ht="12.75">
      <c r="A83" s="108" t="s">
        <v>150</v>
      </c>
      <c r="B83" s="87"/>
      <c r="C83" s="87"/>
      <c r="D83" s="92">
        <v>7560</v>
      </c>
      <c r="E83" s="92">
        <v>5000</v>
      </c>
      <c r="F83" s="92">
        <v>5000</v>
      </c>
      <c r="G83" s="93"/>
    </row>
    <row r="84" spans="1:7" ht="12.75">
      <c r="A84" s="104" t="s">
        <v>370</v>
      </c>
      <c r="B84" s="87"/>
      <c r="C84" s="87"/>
      <c r="D84" s="107">
        <f>SUM(D71:D83)</f>
        <v>27758</v>
      </c>
      <c r="E84" s="107">
        <f>SUM(E71:E83)</f>
        <v>15566</v>
      </c>
      <c r="F84" s="107">
        <f>SUM(F71:F83)</f>
        <v>17453</v>
      </c>
      <c r="G84" s="97"/>
    </row>
    <row r="85" spans="1:7" ht="12.75">
      <c r="A85" s="104"/>
      <c r="B85" s="87"/>
      <c r="C85" s="87"/>
      <c r="D85" s="107"/>
      <c r="E85" s="107"/>
      <c r="F85" s="107"/>
      <c r="G85" s="97"/>
    </row>
    <row r="86" spans="1:7" ht="12.75">
      <c r="A86" s="191" t="s">
        <v>374</v>
      </c>
      <c r="B86" s="87"/>
      <c r="C86" s="87"/>
      <c r="D86" s="203">
        <v>1300</v>
      </c>
      <c r="E86" s="203">
        <v>1000</v>
      </c>
      <c r="F86" s="250">
        <v>1000</v>
      </c>
      <c r="G86" s="97"/>
    </row>
    <row r="87" spans="1:7" ht="12.75">
      <c r="A87" s="191" t="s">
        <v>375</v>
      </c>
      <c r="B87" s="87"/>
      <c r="C87" s="87"/>
      <c r="D87" s="109"/>
      <c r="E87" s="203">
        <v>198550</v>
      </c>
      <c r="F87" s="250">
        <v>198550</v>
      </c>
      <c r="G87" s="97"/>
    </row>
    <row r="88" spans="1:7" ht="12.75">
      <c r="A88" s="104" t="s">
        <v>376</v>
      </c>
      <c r="B88" s="87"/>
      <c r="C88" s="87"/>
      <c r="D88" s="109">
        <f>SUM(D86:D87)</f>
        <v>1300</v>
      </c>
      <c r="E88" s="109">
        <f>SUM(E86:E87)</f>
        <v>199550</v>
      </c>
      <c r="F88" s="109">
        <f>SUM(F86:F87)</f>
        <v>199550</v>
      </c>
      <c r="G88" s="97"/>
    </row>
    <row r="89" spans="1:7" ht="12.75">
      <c r="A89" s="104"/>
      <c r="B89" s="87"/>
      <c r="C89" s="87"/>
      <c r="D89" s="109"/>
      <c r="E89" s="109"/>
      <c r="F89" s="107"/>
      <c r="G89" s="97"/>
    </row>
    <row r="90" spans="1:7" ht="12.75">
      <c r="A90" s="104" t="s">
        <v>339</v>
      </c>
      <c r="B90" s="87"/>
      <c r="C90" s="87"/>
      <c r="D90" s="109">
        <f>SUM(D84+D69+D59+D53+D38+D88)</f>
        <v>847437</v>
      </c>
      <c r="E90" s="109">
        <f>SUM(E84+E69+E59+E53+E38+E88)</f>
        <v>1031576</v>
      </c>
      <c r="F90" s="109">
        <f>SUM(F84+F69+F59+F53+F38+F88)</f>
        <v>1038693</v>
      </c>
      <c r="G90" s="97"/>
    </row>
    <row r="91" spans="2:7" ht="12.75">
      <c r="B91" s="105">
        <f>SUM(B71:B71)</f>
        <v>11231</v>
      </c>
      <c r="C91" s="105">
        <f>SUM(C71:C71)</f>
        <v>12283</v>
      </c>
      <c r="D91" s="92"/>
      <c r="E91" s="92"/>
      <c r="F91" s="92"/>
      <c r="G91" s="97"/>
    </row>
    <row r="92" spans="1:7" ht="12.75">
      <c r="A92" t="s">
        <v>377</v>
      </c>
      <c r="B92" s="87">
        <v>1000</v>
      </c>
      <c r="C92" s="87">
        <v>1000</v>
      </c>
      <c r="D92" s="92">
        <v>747425</v>
      </c>
      <c r="E92" s="92">
        <v>629954</v>
      </c>
      <c r="F92" s="92">
        <v>794579</v>
      </c>
      <c r="G92" s="97"/>
    </row>
    <row r="93" spans="1:7" ht="12.75">
      <c r="A93" s="104" t="s">
        <v>340</v>
      </c>
      <c r="B93" s="105">
        <f>SUM(B92)</f>
        <v>1000</v>
      </c>
      <c r="C93" s="105">
        <f>SUM(C92)</f>
        <v>1000</v>
      </c>
      <c r="D93" s="107">
        <f>SUM(D92)</f>
        <v>747425</v>
      </c>
      <c r="E93" s="107">
        <f>SUM(E92)</f>
        <v>629954</v>
      </c>
      <c r="F93" s="107">
        <f>SUM(F92)</f>
        <v>794579</v>
      </c>
      <c r="G93" s="97"/>
    </row>
    <row r="94" spans="1:7" ht="12.75">
      <c r="A94" s="104"/>
      <c r="B94" s="105"/>
      <c r="C94" s="105"/>
      <c r="D94" s="109"/>
      <c r="E94" s="109"/>
      <c r="F94" s="109"/>
      <c r="G94" s="97"/>
    </row>
    <row r="95" spans="1:7" ht="12.75">
      <c r="A95" s="104" t="s">
        <v>160</v>
      </c>
      <c r="B95" s="105"/>
      <c r="C95" s="105"/>
      <c r="D95" s="109"/>
      <c r="E95" s="109"/>
      <c r="F95" s="109"/>
      <c r="G95" s="97"/>
    </row>
    <row r="96" spans="2:7" ht="12.75">
      <c r="B96" s="87"/>
      <c r="C96" s="87"/>
      <c r="D96" s="92"/>
      <c r="E96" s="92"/>
      <c r="F96" s="92"/>
      <c r="G96" s="97"/>
    </row>
    <row r="97" spans="1:7" ht="12.75">
      <c r="A97" s="104" t="s">
        <v>341</v>
      </c>
      <c r="B97" s="105" t="e">
        <f>B38+B53+B59+B61+B63+B67+B91+B93+#REF!+#REF!</f>
        <v>#REF!</v>
      </c>
      <c r="C97" s="105" t="e">
        <f>C38+C53+C59+C61+C63+C67+C91+C93+#REF!+#REF!</f>
        <v>#REF!</v>
      </c>
      <c r="D97" s="107">
        <f>SUM(D38+D45+D51+D59+D61+D63+D67+D84+D93+D95+D88)</f>
        <v>1594862</v>
      </c>
      <c r="E97" s="107">
        <f>SUM(E38+E45+E51+E59+E61+E63+E67+E84+E93+E95+E88)</f>
        <v>1661530</v>
      </c>
      <c r="F97" s="107">
        <f>SUM(F38+F45+F51+F59+F61+F63+F67+F84+F93+F95+F88)</f>
        <v>1833272</v>
      </c>
      <c r="G97" s="97"/>
    </row>
    <row r="99" spans="1:7" ht="12.75">
      <c r="A99" s="26"/>
      <c r="B99" s="26"/>
      <c r="C99" s="26"/>
      <c r="D99" s="26"/>
      <c r="E99" s="26"/>
      <c r="F99" s="110"/>
      <c r="G99" s="26"/>
    </row>
    <row r="100" spans="1:7" ht="12.75">
      <c r="A100" s="26"/>
      <c r="B100" s="26"/>
      <c r="C100" s="26"/>
      <c r="D100" s="26"/>
      <c r="E100" s="26"/>
      <c r="F100" s="26"/>
      <c r="G100" s="26"/>
    </row>
    <row r="101" spans="1:7" ht="12.75">
      <c r="A101" s="26"/>
      <c r="B101" s="26"/>
      <c r="C101" s="26"/>
      <c r="D101" s="111"/>
      <c r="E101" s="111"/>
      <c r="F101" s="111"/>
      <c r="G101" s="112"/>
    </row>
  </sheetData>
  <mergeCells count="6">
    <mergeCell ref="A2:F3"/>
    <mergeCell ref="A1:I1"/>
    <mergeCell ref="A6:A7"/>
    <mergeCell ref="B6:B7"/>
    <mergeCell ref="C6:C7"/>
    <mergeCell ref="A4:F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&amp;R3. sz. melléklet 13/2011. (VII. 05.) sz.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1">
      <selection activeCell="I91" sqref="I91"/>
    </sheetView>
  </sheetViews>
  <sheetFormatPr defaultColWidth="9.140625" defaultRowHeight="12.75"/>
  <cols>
    <col min="3" max="3" width="18.140625" style="0" customWidth="1"/>
    <col min="5" max="5" width="3.57421875" style="0" customWidth="1"/>
    <col min="6" max="6" width="15.421875" style="0" hidden="1" customWidth="1"/>
    <col min="7" max="7" width="4.28125" style="0" customWidth="1"/>
    <col min="8" max="9" width="15.7109375" style="0" customWidth="1"/>
  </cols>
  <sheetData>
    <row r="1" spans="1:8" ht="15.75">
      <c r="A1" s="289"/>
      <c r="B1" s="295"/>
      <c r="C1" s="295"/>
      <c r="D1" s="295"/>
      <c r="E1" s="295"/>
      <c r="F1" s="295"/>
      <c r="G1" s="295"/>
      <c r="H1" s="295"/>
    </row>
    <row r="2" spans="1:9" ht="18.75">
      <c r="A2" s="288" t="s">
        <v>379</v>
      </c>
      <c r="B2" s="288"/>
      <c r="C2" s="288"/>
      <c r="D2" s="288"/>
      <c r="E2" s="288"/>
      <c r="F2" s="288"/>
      <c r="G2" s="288"/>
      <c r="H2" s="288"/>
      <c r="I2" s="288"/>
    </row>
    <row r="3" spans="1:4" ht="15.75">
      <c r="A3" s="3"/>
      <c r="D3" s="34" t="s">
        <v>6</v>
      </c>
    </row>
    <row r="4" spans="1:9" ht="15.75">
      <c r="A4" s="11"/>
      <c r="F4" s="121" t="s">
        <v>329</v>
      </c>
      <c r="G4" s="26"/>
      <c r="H4" s="121" t="s">
        <v>381</v>
      </c>
      <c r="I4" s="121" t="s">
        <v>360</v>
      </c>
    </row>
    <row r="5" spans="1:9" ht="15.75">
      <c r="A5" s="306"/>
      <c r="B5" s="278"/>
      <c r="C5" s="278"/>
      <c r="F5" s="121" t="s">
        <v>380</v>
      </c>
      <c r="H5" s="121" t="s">
        <v>361</v>
      </c>
      <c r="I5" s="121" t="s">
        <v>457</v>
      </c>
    </row>
    <row r="6" spans="1:9" ht="15.75">
      <c r="A6" s="306" t="s">
        <v>391</v>
      </c>
      <c r="B6" s="278"/>
      <c r="C6" s="278"/>
      <c r="F6" s="214">
        <v>329411</v>
      </c>
      <c r="H6" s="214">
        <v>317277</v>
      </c>
      <c r="I6" s="214">
        <v>322464</v>
      </c>
    </row>
    <row r="7" spans="1:9" ht="15.75">
      <c r="A7" s="279" t="s">
        <v>392</v>
      </c>
      <c r="B7" s="280"/>
      <c r="C7" s="280"/>
      <c r="D7" s="2" t="s">
        <v>8</v>
      </c>
      <c r="F7" s="214">
        <v>86406</v>
      </c>
      <c r="H7" s="214">
        <v>77663</v>
      </c>
      <c r="I7" s="214">
        <v>79295</v>
      </c>
    </row>
    <row r="8" spans="1:9" ht="15.75">
      <c r="A8" s="306" t="s">
        <v>393</v>
      </c>
      <c r="B8" s="278"/>
      <c r="C8" s="278"/>
      <c r="D8" s="37"/>
      <c r="E8" s="37"/>
      <c r="F8" s="215">
        <v>312498</v>
      </c>
      <c r="G8" s="37"/>
      <c r="H8" s="215">
        <v>330328</v>
      </c>
      <c r="I8" s="214">
        <v>347176</v>
      </c>
    </row>
    <row r="9" spans="1:6" ht="15.75">
      <c r="A9" s="18"/>
      <c r="B9" s="38"/>
      <c r="C9" s="38"/>
      <c r="D9" s="2" t="s">
        <v>10</v>
      </c>
      <c r="F9" s="92"/>
    </row>
    <row r="10" spans="1:9" ht="15.75">
      <c r="A10" s="29" t="s">
        <v>110</v>
      </c>
      <c r="B10" s="19"/>
      <c r="C10" s="19"/>
      <c r="D10" s="2"/>
      <c r="F10" s="92">
        <v>1000</v>
      </c>
      <c r="H10" s="92">
        <v>1000</v>
      </c>
      <c r="I10" s="207">
        <v>1000</v>
      </c>
    </row>
    <row r="11" spans="1:9" ht="15.75">
      <c r="A11" s="29" t="s">
        <v>11</v>
      </c>
      <c r="B11" s="19"/>
      <c r="C11" s="19"/>
      <c r="D11" s="2"/>
      <c r="F11" s="92">
        <v>50</v>
      </c>
      <c r="H11" s="92">
        <v>50</v>
      </c>
      <c r="I11" s="207">
        <v>50</v>
      </c>
    </row>
    <row r="12" spans="1:9" ht="15.75">
      <c r="A12" s="29" t="s">
        <v>60</v>
      </c>
      <c r="B12" s="19"/>
      <c r="C12" s="19"/>
      <c r="D12" s="2"/>
      <c r="F12" s="92">
        <v>1200</v>
      </c>
      <c r="H12" s="92">
        <v>1200</v>
      </c>
      <c r="I12" s="207">
        <v>1200</v>
      </c>
    </row>
    <row r="13" spans="1:8" ht="15.75">
      <c r="A13" s="29" t="s">
        <v>334</v>
      </c>
      <c r="B13" s="19"/>
      <c r="C13" s="19"/>
      <c r="D13" s="2"/>
      <c r="F13" s="92">
        <v>566</v>
      </c>
      <c r="H13" s="92"/>
    </row>
    <row r="14" spans="1:9" ht="15.75">
      <c r="A14" s="29" t="s">
        <v>68</v>
      </c>
      <c r="B14" s="19"/>
      <c r="C14" s="19"/>
      <c r="D14" s="2"/>
      <c r="F14" s="92">
        <v>7200</v>
      </c>
      <c r="H14" s="92">
        <v>7600</v>
      </c>
      <c r="I14" s="92">
        <v>8300</v>
      </c>
    </row>
    <row r="15" spans="1:9" ht="15.75">
      <c r="A15" s="29" t="s">
        <v>346</v>
      </c>
      <c r="B15" s="19"/>
      <c r="C15" s="19"/>
      <c r="D15" s="2"/>
      <c r="F15" s="92">
        <v>600</v>
      </c>
      <c r="H15" s="92">
        <v>600</v>
      </c>
      <c r="I15" s="92">
        <v>600</v>
      </c>
    </row>
    <row r="16" spans="1:9" ht="15.75">
      <c r="A16" s="48" t="s">
        <v>69</v>
      </c>
      <c r="B16" s="12"/>
      <c r="C16" s="12"/>
      <c r="D16" s="9"/>
      <c r="E16" s="7"/>
      <c r="F16" s="204">
        <v>6000</v>
      </c>
      <c r="G16" s="7"/>
      <c r="H16" s="204">
        <v>8000</v>
      </c>
      <c r="I16" s="204">
        <v>8000</v>
      </c>
    </row>
    <row r="17" spans="1:9" ht="15.75">
      <c r="A17" s="18" t="s">
        <v>65</v>
      </c>
      <c r="B17" s="19"/>
      <c r="C17" s="19"/>
      <c r="D17" s="2"/>
      <c r="F17" s="110">
        <f>SUM(F10:F16)</f>
        <v>16616</v>
      </c>
      <c r="G17" s="110"/>
      <c r="H17" s="110">
        <f>SUM(H10:H16)</f>
        <v>18450</v>
      </c>
      <c r="I17" s="110">
        <f>SUM(I10:I16)</f>
        <v>19150</v>
      </c>
    </row>
    <row r="18" spans="1:9" s="63" customFormat="1" ht="15.75">
      <c r="A18" s="281" t="s">
        <v>77</v>
      </c>
      <c r="B18" s="282"/>
      <c r="C18" s="282"/>
      <c r="D18" s="282"/>
      <c r="E18"/>
      <c r="F18" s="92">
        <v>700</v>
      </c>
      <c r="H18" s="220">
        <v>700</v>
      </c>
      <c r="I18" s="220">
        <v>700</v>
      </c>
    </row>
    <row r="19" spans="1:9" ht="15.75">
      <c r="A19" s="302" t="s">
        <v>70</v>
      </c>
      <c r="B19" s="303"/>
      <c r="C19" s="303"/>
      <c r="D19" s="303"/>
      <c r="F19" s="92">
        <v>220</v>
      </c>
      <c r="H19" s="220">
        <v>220</v>
      </c>
      <c r="I19" s="220">
        <v>220</v>
      </c>
    </row>
    <row r="20" spans="1:9" ht="15.75">
      <c r="A20" s="302" t="s">
        <v>71</v>
      </c>
      <c r="B20" s="303"/>
      <c r="C20" s="303"/>
      <c r="D20" s="303"/>
      <c r="F20" s="92">
        <v>360</v>
      </c>
      <c r="H20" s="220">
        <v>1560</v>
      </c>
      <c r="I20" s="220">
        <v>1560</v>
      </c>
    </row>
    <row r="21" spans="1:9" ht="15.75">
      <c r="A21" s="302" t="s">
        <v>72</v>
      </c>
      <c r="B21" s="303"/>
      <c r="C21" s="303"/>
      <c r="D21" s="303"/>
      <c r="F21" s="92">
        <v>500</v>
      </c>
      <c r="H21" s="220">
        <v>500</v>
      </c>
      <c r="I21" s="220">
        <v>500</v>
      </c>
    </row>
    <row r="22" spans="1:9" ht="15.75">
      <c r="A22" s="302" t="s">
        <v>13</v>
      </c>
      <c r="B22" s="303"/>
      <c r="C22" s="303"/>
      <c r="D22" s="303"/>
      <c r="F22" s="205">
        <v>4500</v>
      </c>
      <c r="H22" s="220">
        <v>6300</v>
      </c>
      <c r="I22" s="220">
        <v>6300</v>
      </c>
    </row>
    <row r="23" spans="1:9" ht="15.75">
      <c r="A23" s="302" t="s">
        <v>14</v>
      </c>
      <c r="B23" s="303"/>
      <c r="C23" s="303"/>
      <c r="D23" s="303"/>
      <c r="F23" s="92">
        <v>1000</v>
      </c>
      <c r="H23" s="220">
        <v>1000</v>
      </c>
      <c r="I23" s="220">
        <v>1000</v>
      </c>
    </row>
    <row r="24" spans="1:8" ht="15.75">
      <c r="A24" s="302" t="s">
        <v>58</v>
      </c>
      <c r="B24" s="303"/>
      <c r="C24" s="303"/>
      <c r="D24" s="303"/>
      <c r="E24" s="2" t="s">
        <v>12</v>
      </c>
      <c r="F24" s="205">
        <v>1050</v>
      </c>
      <c r="H24" s="220">
        <v>1000</v>
      </c>
    </row>
    <row r="25" spans="1:9" ht="15.75">
      <c r="A25" s="13" t="s">
        <v>459</v>
      </c>
      <c r="B25" s="6"/>
      <c r="C25" s="6"/>
      <c r="D25" s="6"/>
      <c r="E25" s="2"/>
      <c r="F25" s="205"/>
      <c r="H25" s="220"/>
      <c r="I25" s="220">
        <v>200</v>
      </c>
    </row>
    <row r="26" spans="1:9" ht="15.75">
      <c r="A26" s="13" t="s">
        <v>460</v>
      </c>
      <c r="B26" s="6"/>
      <c r="C26" s="6"/>
      <c r="D26" s="6"/>
      <c r="E26" s="2"/>
      <c r="F26" s="205"/>
      <c r="H26" s="220"/>
      <c r="I26" s="220">
        <v>300</v>
      </c>
    </row>
    <row r="27" spans="1:9" ht="15.75">
      <c r="A27" s="13" t="s">
        <v>461</v>
      </c>
      <c r="B27" s="6"/>
      <c r="C27" s="6"/>
      <c r="D27" s="6"/>
      <c r="E27" s="2"/>
      <c r="F27" s="205"/>
      <c r="H27" s="220"/>
      <c r="I27" s="220">
        <v>100</v>
      </c>
    </row>
    <row r="28" spans="1:9" ht="15.75">
      <c r="A28" s="13" t="s">
        <v>462</v>
      </c>
      <c r="B28" s="6"/>
      <c r="C28" s="6"/>
      <c r="D28" s="6"/>
      <c r="E28" s="2"/>
      <c r="F28" s="205"/>
      <c r="H28" s="220"/>
      <c r="I28" s="220">
        <v>150</v>
      </c>
    </row>
    <row r="29" spans="1:9" ht="15.75">
      <c r="A29" s="13" t="s">
        <v>463</v>
      </c>
      <c r="B29" s="6"/>
      <c r="C29" s="6"/>
      <c r="D29" s="6"/>
      <c r="E29" s="2"/>
      <c r="F29" s="205"/>
      <c r="H29" s="220"/>
      <c r="I29" s="220">
        <v>100</v>
      </c>
    </row>
    <row r="30" spans="1:9" ht="15.75">
      <c r="A30" s="13" t="s">
        <v>73</v>
      </c>
      <c r="B30" s="6"/>
      <c r="C30" s="6"/>
      <c r="D30" s="6"/>
      <c r="E30" s="2"/>
      <c r="F30" s="205">
        <v>75</v>
      </c>
      <c r="H30" s="220">
        <v>150</v>
      </c>
      <c r="I30" s="220">
        <v>150</v>
      </c>
    </row>
    <row r="31" spans="1:9" ht="15.75">
      <c r="A31" s="302" t="s">
        <v>59</v>
      </c>
      <c r="B31" s="303"/>
      <c r="C31" s="303"/>
      <c r="D31" s="303"/>
      <c r="F31" s="205">
        <v>15</v>
      </c>
      <c r="H31" s="220">
        <v>15</v>
      </c>
      <c r="I31" s="220">
        <v>15</v>
      </c>
    </row>
    <row r="32" spans="1:9" ht="15.75">
      <c r="A32" s="13" t="s">
        <v>74</v>
      </c>
      <c r="B32" s="6"/>
      <c r="C32" s="6"/>
      <c r="D32" s="6"/>
      <c r="F32" s="205">
        <v>1500</v>
      </c>
      <c r="H32" s="220">
        <v>2370</v>
      </c>
      <c r="I32" s="92">
        <v>2470</v>
      </c>
    </row>
    <row r="33" spans="1:9" ht="15.75">
      <c r="A33" s="302" t="s">
        <v>75</v>
      </c>
      <c r="B33" s="303"/>
      <c r="C33" s="303"/>
      <c r="D33" s="303"/>
      <c r="E33" s="303"/>
      <c r="F33" s="205">
        <v>95</v>
      </c>
      <c r="H33" s="220">
        <v>95</v>
      </c>
      <c r="I33" s="220">
        <v>95</v>
      </c>
    </row>
    <row r="34" spans="1:9" ht="15.75">
      <c r="A34" s="302" t="s">
        <v>466</v>
      </c>
      <c r="B34" s="303"/>
      <c r="C34" s="303"/>
      <c r="D34" s="303"/>
      <c r="E34" s="303"/>
      <c r="F34" s="205">
        <v>70</v>
      </c>
      <c r="H34" s="92"/>
      <c r="I34" s="92">
        <v>30</v>
      </c>
    </row>
    <row r="35" spans="1:9" ht="15.75">
      <c r="A35" s="302" t="s">
        <v>335</v>
      </c>
      <c r="B35" s="303"/>
      <c r="C35" s="303"/>
      <c r="D35" s="303"/>
      <c r="F35" s="205">
        <v>200</v>
      </c>
      <c r="H35" s="92">
        <v>200</v>
      </c>
      <c r="I35" s="92">
        <v>400</v>
      </c>
    </row>
    <row r="36" spans="1:9" ht="15.75">
      <c r="A36" s="302" t="s">
        <v>18</v>
      </c>
      <c r="B36" s="303"/>
      <c r="C36" s="303"/>
      <c r="D36" s="303"/>
      <c r="F36" s="205">
        <v>600</v>
      </c>
      <c r="H36" s="92">
        <v>51</v>
      </c>
      <c r="I36" s="92">
        <v>51</v>
      </c>
    </row>
    <row r="37" spans="1:9" ht="15.75">
      <c r="A37" s="302" t="s">
        <v>16</v>
      </c>
      <c r="B37" s="303"/>
      <c r="C37" s="303"/>
      <c r="D37" s="303"/>
      <c r="E37" s="2" t="s">
        <v>17</v>
      </c>
      <c r="F37" s="205">
        <v>250</v>
      </c>
      <c r="H37" s="92">
        <v>250</v>
      </c>
      <c r="I37" s="92">
        <v>250</v>
      </c>
    </row>
    <row r="38" spans="1:9" ht="15.75">
      <c r="A38" s="13" t="s">
        <v>326</v>
      </c>
      <c r="B38" s="6"/>
      <c r="C38" s="6"/>
      <c r="D38" s="6"/>
      <c r="F38" s="205">
        <v>1228</v>
      </c>
      <c r="H38" s="92">
        <v>760</v>
      </c>
      <c r="I38" s="92">
        <v>2886</v>
      </c>
    </row>
    <row r="39" spans="1:9" ht="15.75">
      <c r="A39" s="13" t="s">
        <v>63</v>
      </c>
      <c r="B39" s="6"/>
      <c r="C39" s="6"/>
      <c r="D39" s="6"/>
      <c r="F39" s="205">
        <v>200</v>
      </c>
      <c r="H39" s="92">
        <v>400</v>
      </c>
      <c r="I39" s="92">
        <v>400</v>
      </c>
    </row>
    <row r="40" spans="1:9" ht="15.75">
      <c r="A40" s="13" t="s">
        <v>382</v>
      </c>
      <c r="B40" s="6"/>
      <c r="C40" s="6"/>
      <c r="D40" s="6"/>
      <c r="F40" s="205">
        <v>74</v>
      </c>
      <c r="H40" s="92"/>
      <c r="I40" s="92">
        <v>45</v>
      </c>
    </row>
    <row r="41" spans="1:9" ht="15.75">
      <c r="A41" s="13" t="s">
        <v>337</v>
      </c>
      <c r="B41" s="6"/>
      <c r="C41" s="6"/>
      <c r="D41" s="6"/>
      <c r="F41" s="205">
        <v>70</v>
      </c>
      <c r="H41" s="92"/>
      <c r="I41" s="92"/>
    </row>
    <row r="42" spans="1:9" ht="15.75">
      <c r="A42" s="281" t="s">
        <v>108</v>
      </c>
      <c r="B42" s="282"/>
      <c r="C42" s="282"/>
      <c r="D42" s="282"/>
      <c r="E42" s="37"/>
      <c r="F42" s="233">
        <v>1900</v>
      </c>
      <c r="G42" s="37"/>
      <c r="H42" s="115">
        <v>1600</v>
      </c>
      <c r="I42" s="92">
        <v>1600</v>
      </c>
    </row>
    <row r="43" spans="1:9" ht="15.75">
      <c r="A43" s="48" t="s">
        <v>450</v>
      </c>
      <c r="B43" s="12"/>
      <c r="C43" s="12"/>
      <c r="D43" s="12"/>
      <c r="E43" s="7"/>
      <c r="F43" s="206"/>
      <c r="G43" s="7"/>
      <c r="H43" s="204">
        <v>400</v>
      </c>
      <c r="I43" s="7"/>
    </row>
    <row r="44" spans="1:9" ht="15.75">
      <c r="A44" s="264" t="s">
        <v>76</v>
      </c>
      <c r="B44" s="265"/>
      <c r="C44" s="265"/>
      <c r="D44" s="265"/>
      <c r="E44" s="5"/>
      <c r="F44" s="110">
        <f>SUM(F18:F42)</f>
        <v>14607</v>
      </c>
      <c r="G44" s="110"/>
      <c r="H44" s="110">
        <f>SUM(H18:H43)</f>
        <v>17571</v>
      </c>
      <c r="I44" s="110">
        <f>SUM(I18:I43)</f>
        <v>19522</v>
      </c>
    </row>
    <row r="45" spans="1:9" ht="15.75">
      <c r="A45" s="18" t="s">
        <v>394</v>
      </c>
      <c r="B45" s="19"/>
      <c r="C45" s="19"/>
      <c r="D45" s="19"/>
      <c r="E45" s="5"/>
      <c r="F45" s="216">
        <f>SUM(F44,F17)</f>
        <v>31223</v>
      </c>
      <c r="G45" s="216"/>
      <c r="H45" s="216">
        <f>SUM(H44,H17)</f>
        <v>36021</v>
      </c>
      <c r="I45" s="216">
        <f>SUM(I44,I17)</f>
        <v>38672</v>
      </c>
    </row>
    <row r="46" spans="1:7" ht="15.75">
      <c r="A46" s="18"/>
      <c r="B46" s="19"/>
      <c r="C46" s="19"/>
      <c r="D46" s="19"/>
      <c r="E46" s="5"/>
      <c r="F46" s="216"/>
      <c r="G46" s="26"/>
    </row>
    <row r="47" spans="1:9" ht="15.75">
      <c r="A47" s="281" t="s">
        <v>20</v>
      </c>
      <c r="B47" s="282"/>
      <c r="C47" s="282"/>
      <c r="D47" s="282"/>
      <c r="F47" s="92">
        <v>560</v>
      </c>
      <c r="G47" s="26"/>
      <c r="H47" s="92">
        <v>200</v>
      </c>
      <c r="I47" s="92">
        <v>412</v>
      </c>
    </row>
    <row r="48" spans="1:9" ht="15.75">
      <c r="A48" s="302" t="s">
        <v>19</v>
      </c>
      <c r="B48" s="303"/>
      <c r="C48" s="303"/>
      <c r="D48" s="303"/>
      <c r="E48" s="2" t="s">
        <v>15</v>
      </c>
      <c r="F48" s="92">
        <v>1163</v>
      </c>
      <c r="G48" s="26"/>
      <c r="H48" s="92">
        <v>300</v>
      </c>
      <c r="I48" s="92">
        <v>736</v>
      </c>
    </row>
    <row r="49" spans="1:9" ht="15.75">
      <c r="A49" s="13" t="s">
        <v>464</v>
      </c>
      <c r="B49" s="6"/>
      <c r="C49" s="6"/>
      <c r="D49" s="6"/>
      <c r="E49" s="2"/>
      <c r="F49" s="92"/>
      <c r="G49" s="26"/>
      <c r="H49" s="92"/>
      <c r="I49" s="92">
        <v>216</v>
      </c>
    </row>
    <row r="50" spans="1:9" ht="15.75">
      <c r="A50" s="302" t="s">
        <v>21</v>
      </c>
      <c r="B50" s="303"/>
      <c r="C50" s="303"/>
      <c r="D50" s="303"/>
      <c r="E50" s="2" t="s">
        <v>15</v>
      </c>
      <c r="F50" s="92">
        <v>2326</v>
      </c>
      <c r="G50" s="26"/>
      <c r="H50" s="92">
        <v>1000</v>
      </c>
      <c r="I50" s="92">
        <v>2237</v>
      </c>
    </row>
    <row r="51" spans="1:9" ht="15.75">
      <c r="A51" s="302" t="s">
        <v>23</v>
      </c>
      <c r="B51" s="303"/>
      <c r="C51" s="303"/>
      <c r="D51" s="303"/>
      <c r="F51" s="92">
        <v>6683</v>
      </c>
      <c r="G51" s="26"/>
      <c r="H51" s="92">
        <v>4340</v>
      </c>
      <c r="I51" s="92">
        <v>5404</v>
      </c>
    </row>
    <row r="52" spans="1:9" ht="15.75">
      <c r="A52" s="302" t="s">
        <v>22</v>
      </c>
      <c r="B52" s="303"/>
      <c r="C52" s="303"/>
      <c r="D52" s="303"/>
      <c r="F52" s="205">
        <v>1200</v>
      </c>
      <c r="G52" s="26"/>
      <c r="H52" s="92">
        <v>1200</v>
      </c>
      <c r="I52" s="92">
        <v>1200</v>
      </c>
    </row>
    <row r="53" spans="1:9" ht="15.75">
      <c r="A53" s="302" t="s">
        <v>24</v>
      </c>
      <c r="B53" s="303"/>
      <c r="C53" s="303"/>
      <c r="D53" s="303"/>
      <c r="E53" s="2"/>
      <c r="F53" s="92">
        <v>300</v>
      </c>
      <c r="G53" s="26"/>
      <c r="H53" s="92">
        <v>300</v>
      </c>
      <c r="I53" s="92">
        <v>300</v>
      </c>
    </row>
    <row r="54" spans="1:9" ht="15.75">
      <c r="A54" s="13" t="s">
        <v>309</v>
      </c>
      <c r="B54" s="6"/>
      <c r="C54" s="6"/>
      <c r="D54" s="6"/>
      <c r="E54" s="2"/>
      <c r="F54" s="92">
        <v>200</v>
      </c>
      <c r="G54" s="26"/>
      <c r="H54" s="92">
        <v>200</v>
      </c>
      <c r="I54" s="92">
        <v>200</v>
      </c>
    </row>
    <row r="55" spans="1:9" ht="15.75">
      <c r="A55" s="302" t="s">
        <v>25</v>
      </c>
      <c r="B55" s="303"/>
      <c r="C55" s="303"/>
      <c r="D55" s="303"/>
      <c r="F55" s="92">
        <v>2000</v>
      </c>
      <c r="G55" s="26"/>
      <c r="H55" s="92">
        <v>2000</v>
      </c>
      <c r="I55" s="92">
        <v>2000</v>
      </c>
    </row>
    <row r="56" spans="1:9" ht="15.75">
      <c r="A56" s="302" t="s">
        <v>26</v>
      </c>
      <c r="B56" s="303"/>
      <c r="C56" s="303"/>
      <c r="D56" s="303"/>
      <c r="F56" s="92">
        <v>500</v>
      </c>
      <c r="G56" s="26"/>
      <c r="H56" s="92">
        <v>1000</v>
      </c>
      <c r="I56" s="92">
        <v>1000</v>
      </c>
    </row>
    <row r="57" spans="1:9" ht="15.75">
      <c r="A57" s="13" t="s">
        <v>387</v>
      </c>
      <c r="B57" s="6"/>
      <c r="C57" s="6"/>
      <c r="D57" s="6"/>
      <c r="F57" s="92">
        <v>406</v>
      </c>
      <c r="G57" s="26"/>
      <c r="H57" s="92"/>
      <c r="I57" s="92"/>
    </row>
    <row r="58" spans="1:9" ht="15.75">
      <c r="A58" s="302" t="s">
        <v>79</v>
      </c>
      <c r="B58" s="303"/>
      <c r="C58" s="303"/>
      <c r="D58" s="303"/>
      <c r="F58" s="92">
        <v>1809</v>
      </c>
      <c r="G58" s="26"/>
      <c r="H58" s="92">
        <v>1680</v>
      </c>
      <c r="I58" s="92">
        <v>1680</v>
      </c>
    </row>
    <row r="59" spans="1:9" ht="15.75">
      <c r="A59" s="302" t="s">
        <v>34</v>
      </c>
      <c r="B59" s="303"/>
      <c r="C59" s="303"/>
      <c r="D59" s="303"/>
      <c r="F59" s="92">
        <v>1300</v>
      </c>
      <c r="G59" s="26"/>
      <c r="H59" s="92">
        <v>1300</v>
      </c>
      <c r="I59" s="92">
        <v>1300</v>
      </c>
    </row>
    <row r="60" spans="1:9" ht="15.75">
      <c r="A60" s="13" t="s">
        <v>388</v>
      </c>
      <c r="B60" s="6"/>
      <c r="C60" s="6"/>
      <c r="D60" s="6"/>
      <c r="F60" s="92">
        <v>10</v>
      </c>
      <c r="G60" s="26"/>
      <c r="H60" s="92"/>
      <c r="I60" s="92"/>
    </row>
    <row r="61" spans="1:9" ht="15.75">
      <c r="A61" s="302" t="s">
        <v>80</v>
      </c>
      <c r="B61" s="303"/>
      <c r="C61" s="303"/>
      <c r="D61" s="303"/>
      <c r="F61" s="92">
        <v>2665</v>
      </c>
      <c r="G61" s="26"/>
      <c r="H61" s="92">
        <v>3808</v>
      </c>
      <c r="I61" s="92">
        <v>3808</v>
      </c>
    </row>
    <row r="62" spans="1:9" ht="15.75">
      <c r="A62" s="304" t="s">
        <v>81</v>
      </c>
      <c r="B62" s="305"/>
      <c r="C62" s="305"/>
      <c r="D62" s="305"/>
      <c r="E62" s="7"/>
      <c r="F62" s="204">
        <v>4115</v>
      </c>
      <c r="G62" s="221"/>
      <c r="H62" s="204">
        <v>3604</v>
      </c>
      <c r="I62" s="204">
        <v>3604</v>
      </c>
    </row>
    <row r="63" spans="1:9" ht="15.75">
      <c r="A63" s="26" t="s">
        <v>29</v>
      </c>
      <c r="E63" s="5"/>
      <c r="F63" s="110">
        <f>SUM(F47:F62)</f>
        <v>25237</v>
      </c>
      <c r="G63" s="110"/>
      <c r="H63" s="110">
        <f>SUM(H47:H62)</f>
        <v>20932</v>
      </c>
      <c r="I63" s="110">
        <f>SUM(I47:I62)</f>
        <v>24097</v>
      </c>
    </row>
    <row r="64" spans="1:9" ht="15.75">
      <c r="A64" s="2" t="s">
        <v>27</v>
      </c>
      <c r="B64" s="16"/>
      <c r="C64" s="16"/>
      <c r="D64" s="16"/>
      <c r="E64" s="2"/>
      <c r="F64" s="207">
        <v>650</v>
      </c>
      <c r="G64" s="26"/>
      <c r="H64" s="208">
        <v>650</v>
      </c>
      <c r="I64" s="220">
        <v>650</v>
      </c>
    </row>
    <row r="65" spans="1:9" ht="15.75">
      <c r="A65" s="2" t="s">
        <v>61</v>
      </c>
      <c r="B65" s="16"/>
      <c r="C65" s="16"/>
      <c r="D65" s="16"/>
      <c r="E65" s="2"/>
      <c r="F65" s="207">
        <v>1000</v>
      </c>
      <c r="G65" s="26"/>
      <c r="H65" s="208">
        <v>1000</v>
      </c>
      <c r="I65" s="220">
        <v>1000</v>
      </c>
    </row>
    <row r="66" spans="1:8" ht="15.75">
      <c r="A66" s="2" t="s">
        <v>336</v>
      </c>
      <c r="B66" s="16"/>
      <c r="C66" s="16"/>
      <c r="D66" s="16"/>
      <c r="E66" s="2"/>
      <c r="F66" s="207">
        <v>450</v>
      </c>
      <c r="G66" s="26"/>
      <c r="H66" s="92"/>
    </row>
    <row r="67" spans="1:9" ht="15.75">
      <c r="A67" s="2" t="s">
        <v>28</v>
      </c>
      <c r="B67" s="16"/>
      <c r="C67" s="16"/>
      <c r="D67" s="16"/>
      <c r="E67" s="2"/>
      <c r="F67" s="207">
        <v>300</v>
      </c>
      <c r="G67" s="26"/>
      <c r="H67" s="92">
        <v>300</v>
      </c>
      <c r="I67" s="220">
        <v>300</v>
      </c>
    </row>
    <row r="68" spans="1:9" ht="15.75">
      <c r="A68" s="2" t="s">
        <v>62</v>
      </c>
      <c r="B68" s="16"/>
      <c r="C68" s="16"/>
      <c r="D68" s="16"/>
      <c r="E68" s="16"/>
      <c r="F68" s="207">
        <v>1600</v>
      </c>
      <c r="G68" s="26"/>
      <c r="H68" s="92">
        <v>1600</v>
      </c>
      <c r="I68" s="220">
        <v>1600</v>
      </c>
    </row>
    <row r="69" spans="1:9" ht="15.75">
      <c r="A69" s="2" t="s">
        <v>82</v>
      </c>
      <c r="B69" s="16"/>
      <c r="C69" s="16"/>
      <c r="D69" s="16"/>
      <c r="E69" s="16"/>
      <c r="F69" s="207">
        <v>250</v>
      </c>
      <c r="G69" s="26"/>
      <c r="H69" s="92">
        <v>250</v>
      </c>
      <c r="I69" s="220">
        <v>250</v>
      </c>
    </row>
    <row r="70" spans="1:9" ht="15.75">
      <c r="A70" s="2" t="s">
        <v>310</v>
      </c>
      <c r="B70" s="16"/>
      <c r="C70" s="16"/>
      <c r="D70" s="16"/>
      <c r="E70" s="16"/>
      <c r="F70" s="207">
        <v>200</v>
      </c>
      <c r="G70" s="26"/>
      <c r="H70" s="92">
        <v>200</v>
      </c>
      <c r="I70" s="220">
        <v>200</v>
      </c>
    </row>
    <row r="71" spans="1:9" ht="15.75">
      <c r="A71" s="2" t="s">
        <v>389</v>
      </c>
      <c r="B71" s="16"/>
      <c r="C71" s="16"/>
      <c r="D71" s="16"/>
      <c r="E71" s="16"/>
      <c r="F71" s="207">
        <v>500</v>
      </c>
      <c r="G71" s="26"/>
      <c r="H71" s="92">
        <v>500</v>
      </c>
      <c r="I71" s="220">
        <v>500</v>
      </c>
    </row>
    <row r="72" spans="1:8" ht="15.75">
      <c r="A72" s="2" t="s">
        <v>390</v>
      </c>
      <c r="B72" s="16"/>
      <c r="C72" s="16"/>
      <c r="D72" s="16"/>
      <c r="E72" s="16"/>
      <c r="F72" s="207">
        <v>885</v>
      </c>
      <c r="G72" s="26"/>
      <c r="H72" s="92"/>
    </row>
    <row r="73" spans="1:9" ht="15.75">
      <c r="A73" s="9" t="s">
        <v>83</v>
      </c>
      <c r="B73" s="8"/>
      <c r="C73" s="8"/>
      <c r="D73" s="8"/>
      <c r="E73" s="8"/>
      <c r="F73" s="209">
        <v>1500</v>
      </c>
      <c r="G73" s="221"/>
      <c r="H73" s="204">
        <v>1500</v>
      </c>
      <c r="I73" s="251">
        <v>1500</v>
      </c>
    </row>
    <row r="74" spans="1:9" ht="12.75">
      <c r="A74" s="73" t="s">
        <v>84</v>
      </c>
      <c r="B74" s="37"/>
      <c r="C74" s="37"/>
      <c r="D74" s="37"/>
      <c r="E74" s="37"/>
      <c r="F74" s="213">
        <f>SUM(F64:F73)</f>
        <v>7335</v>
      </c>
      <c r="G74" s="213"/>
      <c r="H74" s="213">
        <f>SUM(H64:H73)</f>
        <v>6000</v>
      </c>
      <c r="I74" s="213">
        <f>SUM(I64:I73)</f>
        <v>6000</v>
      </c>
    </row>
    <row r="75" spans="1:9" ht="15.75">
      <c r="A75" s="74" t="s">
        <v>396</v>
      </c>
      <c r="B75" s="37"/>
      <c r="C75" s="37"/>
      <c r="D75" s="37"/>
      <c r="E75" s="37"/>
      <c r="F75" s="215">
        <f>SUM(F74,F63)</f>
        <v>32572</v>
      </c>
      <c r="G75" s="215"/>
      <c r="H75" s="215">
        <f>SUM(H74,H63)</f>
        <v>26932</v>
      </c>
      <c r="I75" s="215">
        <f>SUM(I74,I63)</f>
        <v>30097</v>
      </c>
    </row>
    <row r="76" spans="1:7" ht="15.75">
      <c r="A76" s="74"/>
      <c r="B76" s="37"/>
      <c r="C76" s="37"/>
      <c r="D76" s="37"/>
      <c r="E76" s="37"/>
      <c r="F76" s="215"/>
      <c r="G76" s="26"/>
    </row>
    <row r="77" spans="1:9" ht="15.75">
      <c r="A77" s="78" t="s">
        <v>397</v>
      </c>
      <c r="B77" s="217"/>
      <c r="C77" s="217"/>
      <c r="D77" s="217"/>
      <c r="E77" s="217"/>
      <c r="F77" s="215">
        <f>SUM(+F45+F8+F7+F6+F75)</f>
        <v>792110</v>
      </c>
      <c r="G77" s="215"/>
      <c r="H77" s="215">
        <f>SUM(+H45+H8+H7+H6+H75)</f>
        <v>788221</v>
      </c>
      <c r="I77" s="215">
        <f>SUM(+I45+I8+I7+I6+I75)</f>
        <v>817704</v>
      </c>
    </row>
    <row r="78" spans="1:7" ht="15.75">
      <c r="A78" s="74"/>
      <c r="B78" s="37"/>
      <c r="C78" s="37"/>
      <c r="D78" s="37"/>
      <c r="E78" s="37"/>
      <c r="F78" s="210"/>
      <c r="G78" s="26"/>
    </row>
    <row r="79" spans="1:9" ht="15.75">
      <c r="A79" s="29" t="s">
        <v>437</v>
      </c>
      <c r="B79" s="49"/>
      <c r="C79" s="49"/>
      <c r="D79" s="2"/>
      <c r="E79" s="16"/>
      <c r="F79" s="207">
        <v>500</v>
      </c>
      <c r="G79" s="26"/>
      <c r="H79" s="92">
        <v>500</v>
      </c>
      <c r="I79" s="92">
        <v>500</v>
      </c>
    </row>
    <row r="80" spans="1:9" ht="15.75">
      <c r="A80" s="281" t="s">
        <v>78</v>
      </c>
      <c r="B80" s="282"/>
      <c r="C80" s="282"/>
      <c r="D80" s="282"/>
      <c r="E80" s="30" t="s">
        <v>15</v>
      </c>
      <c r="F80" s="115">
        <v>4000</v>
      </c>
      <c r="G80" s="26"/>
      <c r="H80" s="92">
        <v>3600</v>
      </c>
      <c r="I80" s="92">
        <v>3600</v>
      </c>
    </row>
    <row r="81" spans="1:9" ht="15.75">
      <c r="A81" s="29" t="s">
        <v>384</v>
      </c>
      <c r="B81" s="19"/>
      <c r="C81" s="19"/>
      <c r="D81" s="19"/>
      <c r="E81" s="30"/>
      <c r="F81" s="115">
        <v>1320</v>
      </c>
      <c r="G81" s="26"/>
      <c r="I81" s="92"/>
    </row>
    <row r="82" spans="1:9" ht="15.75">
      <c r="A82" s="29" t="s">
        <v>385</v>
      </c>
      <c r="B82" s="19"/>
      <c r="C82" s="19"/>
      <c r="D82" s="19"/>
      <c r="E82" s="30"/>
      <c r="F82" s="208">
        <v>1200</v>
      </c>
      <c r="G82" s="26"/>
      <c r="I82" s="92"/>
    </row>
    <row r="83" spans="1:9" ht="15.75">
      <c r="A83" s="29" t="s">
        <v>386</v>
      </c>
      <c r="B83" s="19"/>
      <c r="C83" s="19"/>
      <c r="D83" s="19"/>
      <c r="E83" s="30"/>
      <c r="F83" s="208">
        <v>6170</v>
      </c>
      <c r="G83" s="26"/>
      <c r="I83" s="92"/>
    </row>
    <row r="84" spans="1:9" ht="15.75">
      <c r="A84" s="29" t="s">
        <v>383</v>
      </c>
      <c r="B84" s="19"/>
      <c r="C84" s="19"/>
      <c r="D84" s="19"/>
      <c r="E84" s="30"/>
      <c r="F84" s="115">
        <v>11223</v>
      </c>
      <c r="G84" s="26"/>
      <c r="I84" s="92"/>
    </row>
    <row r="85" spans="1:9" ht="15.75">
      <c r="A85" s="29" t="s">
        <v>344</v>
      </c>
      <c r="B85" s="19"/>
      <c r="C85" s="19"/>
      <c r="D85" s="19"/>
      <c r="E85" s="30"/>
      <c r="F85" s="115">
        <v>50000</v>
      </c>
      <c r="G85" s="26"/>
      <c r="I85" s="92"/>
    </row>
    <row r="86" spans="1:9" ht="15.75">
      <c r="A86" s="48" t="s">
        <v>356</v>
      </c>
      <c r="B86" s="12"/>
      <c r="C86" s="12"/>
      <c r="D86" s="12"/>
      <c r="E86" s="9"/>
      <c r="F86" s="204">
        <v>50000</v>
      </c>
      <c r="G86" s="221"/>
      <c r="H86" s="7"/>
      <c r="I86" s="204">
        <v>50000</v>
      </c>
    </row>
    <row r="87" spans="1:9" ht="15.75">
      <c r="A87" s="306" t="s">
        <v>398</v>
      </c>
      <c r="B87" s="278"/>
      <c r="C87" s="278"/>
      <c r="D87" s="278"/>
      <c r="E87" s="37"/>
      <c r="F87" s="215">
        <f>SUM(F79:F86)</f>
        <v>124413</v>
      </c>
      <c r="G87" s="215"/>
      <c r="H87" s="215">
        <f>SUM(H79:H86)</f>
        <v>4100</v>
      </c>
      <c r="I87" s="215">
        <f>SUM(I79:I86)</f>
        <v>54100</v>
      </c>
    </row>
    <row r="88" spans="1:9" ht="15.75">
      <c r="A88" s="279" t="s">
        <v>399</v>
      </c>
      <c r="B88" s="280"/>
      <c r="C88" s="280"/>
      <c r="D88" s="280"/>
      <c r="F88" s="214">
        <v>149727</v>
      </c>
      <c r="G88" s="73"/>
      <c r="H88" s="215">
        <v>94250</v>
      </c>
      <c r="I88" s="214">
        <v>108025</v>
      </c>
    </row>
    <row r="89" spans="1:9" ht="16.5" thickBot="1">
      <c r="A89" s="271" t="s">
        <v>400</v>
      </c>
      <c r="B89" s="272"/>
      <c r="C89" s="272"/>
      <c r="D89" s="272"/>
      <c r="E89" s="35"/>
      <c r="F89" s="218">
        <v>58557</v>
      </c>
      <c r="G89" s="36"/>
      <c r="H89" s="218">
        <v>10000</v>
      </c>
      <c r="I89" s="218">
        <v>11560</v>
      </c>
    </row>
    <row r="90" spans="1:8" ht="15.75">
      <c r="A90" s="74"/>
      <c r="B90" s="37"/>
      <c r="C90" s="37"/>
      <c r="D90" s="37"/>
      <c r="E90" s="37"/>
      <c r="F90" s="213"/>
      <c r="G90" s="73"/>
      <c r="H90" s="37"/>
    </row>
    <row r="91" spans="1:9" ht="15.75">
      <c r="A91" s="78" t="s">
        <v>401</v>
      </c>
      <c r="B91" s="217"/>
      <c r="C91" s="217"/>
      <c r="D91" s="217"/>
      <c r="E91" s="217"/>
      <c r="F91" s="215">
        <f>SUM(F87:F89)</f>
        <v>332697</v>
      </c>
      <c r="G91" s="215"/>
      <c r="H91" s="215">
        <f>SUM(H87:H89)</f>
        <v>108350</v>
      </c>
      <c r="I91" s="215">
        <f>SUM(I87:I89)</f>
        <v>173685</v>
      </c>
    </row>
    <row r="92" spans="1:8" ht="15.75">
      <c r="A92" s="74"/>
      <c r="B92" s="37"/>
      <c r="C92" s="37"/>
      <c r="D92" s="37"/>
      <c r="E92" s="37"/>
      <c r="F92" s="210"/>
      <c r="G92" s="37"/>
      <c r="H92" s="73"/>
    </row>
    <row r="93" spans="1:9" ht="16.5" thickBot="1">
      <c r="A93" s="283" t="s">
        <v>64</v>
      </c>
      <c r="B93" s="284"/>
      <c r="C93" s="284"/>
      <c r="D93" s="284"/>
      <c r="E93" s="35"/>
      <c r="F93" s="211">
        <v>735</v>
      </c>
      <c r="G93" s="35"/>
      <c r="H93" s="211">
        <v>780</v>
      </c>
      <c r="I93" s="211">
        <v>780</v>
      </c>
    </row>
    <row r="94" spans="1:9" ht="15.75">
      <c r="A94" s="306" t="s">
        <v>402</v>
      </c>
      <c r="B94" s="282"/>
      <c r="C94" s="282"/>
      <c r="D94" s="282"/>
      <c r="E94" s="5"/>
      <c r="F94" s="214">
        <f>SUM(F93)</f>
        <v>735</v>
      </c>
      <c r="G94" s="214"/>
      <c r="H94" s="214">
        <f>SUM(H93)</f>
        <v>780</v>
      </c>
      <c r="I94" s="214">
        <f>SUM(I93)</f>
        <v>780</v>
      </c>
    </row>
    <row r="95" spans="1:9" ht="16.5" thickBot="1">
      <c r="A95" s="72"/>
      <c r="B95" s="44"/>
      <c r="C95" s="44"/>
      <c r="D95" s="44"/>
      <c r="E95" s="75"/>
      <c r="F95" s="35"/>
      <c r="G95" s="36"/>
      <c r="H95" s="36"/>
      <c r="I95" s="35"/>
    </row>
    <row r="96" spans="1:9" ht="15.75">
      <c r="A96" s="266" t="s">
        <v>109</v>
      </c>
      <c r="B96" s="265"/>
      <c r="C96" s="265"/>
      <c r="D96" s="265"/>
      <c r="E96" s="22"/>
      <c r="F96" s="216">
        <f>SUM(F77+F91+F94)</f>
        <v>1125542</v>
      </c>
      <c r="G96" s="111"/>
      <c r="H96" s="216">
        <f>SUM(H77+H91+H94)</f>
        <v>897351</v>
      </c>
      <c r="I96" s="216">
        <f>SUM(I77+I91+I94)</f>
        <v>992169</v>
      </c>
    </row>
    <row r="97" spans="1:8" ht="15.75">
      <c r="A97" s="18"/>
      <c r="B97" s="19"/>
      <c r="C97" s="19"/>
      <c r="D97" s="19"/>
      <c r="H97" s="34"/>
    </row>
    <row r="98" spans="1:8" ht="15.75">
      <c r="A98" s="18"/>
      <c r="B98" s="19"/>
      <c r="C98" s="19"/>
      <c r="D98" s="19"/>
      <c r="H98" s="34"/>
    </row>
    <row r="99" spans="1:8" ht="15.75">
      <c r="A99" s="18"/>
      <c r="B99" s="19"/>
      <c r="C99" s="19"/>
      <c r="D99" s="19"/>
      <c r="H99" s="34"/>
    </row>
    <row r="100" spans="1:8" ht="15.75">
      <c r="A100" s="18"/>
      <c r="B100" s="19"/>
      <c r="C100" s="19"/>
      <c r="D100" s="19"/>
      <c r="H100" s="34"/>
    </row>
    <row r="101" spans="1:3" ht="15.75">
      <c r="A101" s="306" t="s">
        <v>403</v>
      </c>
      <c r="B101" s="278"/>
      <c r="C101" s="278"/>
    </row>
    <row r="102" spans="1:9" ht="15.75">
      <c r="A102" s="302" t="s">
        <v>32</v>
      </c>
      <c r="B102" s="303"/>
      <c r="C102" s="303"/>
      <c r="D102" s="303"/>
      <c r="F102" s="92">
        <v>6918</v>
      </c>
      <c r="H102" s="92">
        <v>10000</v>
      </c>
      <c r="I102" s="92">
        <v>90098</v>
      </c>
    </row>
    <row r="103" spans="1:9" ht="15.75">
      <c r="A103" s="302" t="s">
        <v>85</v>
      </c>
      <c r="B103" s="303"/>
      <c r="C103" s="303"/>
      <c r="D103" s="303"/>
      <c r="F103" s="92">
        <v>3646</v>
      </c>
      <c r="H103" s="92">
        <v>11000</v>
      </c>
      <c r="I103" s="92">
        <v>8951</v>
      </c>
    </row>
    <row r="104" spans="1:9" ht="15.75">
      <c r="A104" s="302" t="s">
        <v>86</v>
      </c>
      <c r="B104" s="303"/>
      <c r="C104" s="303"/>
      <c r="D104" s="303"/>
      <c r="F104" s="92">
        <v>500</v>
      </c>
      <c r="H104" s="92">
        <v>500</v>
      </c>
      <c r="I104" s="92">
        <v>500</v>
      </c>
    </row>
    <row r="105" spans="1:9" ht="15.75">
      <c r="A105" s="13" t="s">
        <v>87</v>
      </c>
      <c r="B105" s="6"/>
      <c r="C105" s="6"/>
      <c r="D105" s="6"/>
      <c r="F105" s="92">
        <v>55222</v>
      </c>
      <c r="H105" s="92">
        <v>138490</v>
      </c>
      <c r="I105" s="92">
        <v>137365</v>
      </c>
    </row>
    <row r="106" spans="1:9" ht="15.75">
      <c r="A106" s="304" t="s">
        <v>31</v>
      </c>
      <c r="B106" s="305"/>
      <c r="C106" s="305"/>
      <c r="D106" s="305"/>
      <c r="E106" s="8"/>
      <c r="F106" s="212">
        <v>403034</v>
      </c>
      <c r="G106" s="8"/>
      <c r="H106" s="212">
        <v>604189</v>
      </c>
      <c r="I106" s="204">
        <v>604189</v>
      </c>
    </row>
    <row r="107" spans="1:9" ht="15.75">
      <c r="A107" s="267" t="s">
        <v>88</v>
      </c>
      <c r="B107" s="268"/>
      <c r="C107" s="268"/>
      <c r="D107" s="268"/>
      <c r="E107" s="5"/>
      <c r="F107" s="214">
        <f>SUM(F102:F106)</f>
        <v>469320</v>
      </c>
      <c r="G107" s="214"/>
      <c r="H107" s="214">
        <f>SUM(H102:H106)</f>
        <v>764179</v>
      </c>
      <c r="I107" s="214">
        <f>SUM(I102:I106)</f>
        <v>841103</v>
      </c>
    </row>
    <row r="108" spans="1:9" ht="16.5" thickBot="1">
      <c r="A108" s="18"/>
      <c r="B108" s="19"/>
      <c r="C108" s="19"/>
      <c r="D108" s="19"/>
      <c r="E108" s="5"/>
      <c r="I108" s="35"/>
    </row>
    <row r="109" spans="1:9" ht="16.5" thickBot="1">
      <c r="A109" s="269" t="s">
        <v>33</v>
      </c>
      <c r="B109" s="270"/>
      <c r="C109" s="270"/>
      <c r="D109" s="270"/>
      <c r="E109" s="60"/>
      <c r="F109" s="219">
        <f>SUM(F96+F107)</f>
        <v>1594862</v>
      </c>
      <c r="G109" s="219"/>
      <c r="H109" s="219">
        <f>SUM(H96+H107)</f>
        <v>1661530</v>
      </c>
      <c r="I109" s="219">
        <f>SUM(I96+I107)</f>
        <v>1833272</v>
      </c>
    </row>
  </sheetData>
  <mergeCells count="47">
    <mergeCell ref="A18:D18"/>
    <mergeCell ref="A96:D96"/>
    <mergeCell ref="A107:D107"/>
    <mergeCell ref="A109:D109"/>
    <mergeCell ref="A101:C101"/>
    <mergeCell ref="A102:D102"/>
    <mergeCell ref="A103:D103"/>
    <mergeCell ref="A104:D104"/>
    <mergeCell ref="A88:D88"/>
    <mergeCell ref="A89:D89"/>
    <mergeCell ref="A106:D106"/>
    <mergeCell ref="A93:D93"/>
    <mergeCell ref="A94:D94"/>
    <mergeCell ref="A44:D44"/>
    <mergeCell ref="A80:D80"/>
    <mergeCell ref="A87:D87"/>
    <mergeCell ref="A47:D47"/>
    <mergeCell ref="A48:D48"/>
    <mergeCell ref="A50:D50"/>
    <mergeCell ref="A51:D51"/>
    <mergeCell ref="A52:D52"/>
    <mergeCell ref="A35:D35"/>
    <mergeCell ref="A36:D36"/>
    <mergeCell ref="A37:D37"/>
    <mergeCell ref="A42:D42"/>
    <mergeCell ref="A24:D24"/>
    <mergeCell ref="A31:D31"/>
    <mergeCell ref="A33:E33"/>
    <mergeCell ref="A34:E34"/>
    <mergeCell ref="A19:D19"/>
    <mergeCell ref="A22:D22"/>
    <mergeCell ref="A23:D23"/>
    <mergeCell ref="A20:D20"/>
    <mergeCell ref="A21:D21"/>
    <mergeCell ref="A1:H1"/>
    <mergeCell ref="A5:C5"/>
    <mergeCell ref="A8:C8"/>
    <mergeCell ref="A6:C6"/>
    <mergeCell ref="A7:C7"/>
    <mergeCell ref="A2:I2"/>
    <mergeCell ref="A59:D59"/>
    <mergeCell ref="A61:D61"/>
    <mergeCell ref="A62:D62"/>
    <mergeCell ref="A53:D53"/>
    <mergeCell ref="A55:D55"/>
    <mergeCell ref="A56:D56"/>
    <mergeCell ref="A58:D5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&amp;R4. sz. melléklet a 13/2011. (VII. 05.) sz.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44"/>
  <sheetViews>
    <sheetView tabSelected="1" workbookViewId="0" topLeftCell="A217">
      <selection activeCell="G219" sqref="G219"/>
    </sheetView>
  </sheetViews>
  <sheetFormatPr defaultColWidth="9.140625" defaultRowHeight="12.75"/>
  <cols>
    <col min="1" max="1" width="39.00390625" style="0" customWidth="1"/>
    <col min="2" max="2" width="2.00390625" style="0" hidden="1" customWidth="1"/>
    <col min="3" max="3" width="9.140625" style="0" hidden="1" customWidth="1"/>
    <col min="4" max="4" width="16.7109375" style="0" hidden="1" customWidth="1"/>
    <col min="5" max="5" width="3.28125" style="0" hidden="1" customWidth="1"/>
    <col min="6" max="7" width="16.28125" style="0" customWidth="1"/>
    <col min="8" max="8" width="10.28125" style="0" customWidth="1"/>
  </cols>
  <sheetData>
    <row r="1" spans="1:8" ht="15.75" hidden="1">
      <c r="A1" s="262"/>
      <c r="B1" s="282"/>
      <c r="C1" s="282"/>
      <c r="D1" s="282"/>
      <c r="E1" s="282"/>
      <c r="F1" s="282"/>
      <c r="G1" s="282"/>
      <c r="H1" s="282"/>
    </row>
    <row r="2" spans="1:8" ht="11.25" customHeight="1" hidden="1">
      <c r="A2" s="124"/>
      <c r="B2" s="37"/>
      <c r="C2" s="37"/>
      <c r="D2" s="37"/>
      <c r="E2" s="37"/>
      <c r="F2" s="37"/>
      <c r="G2" s="37"/>
      <c r="H2" s="37"/>
    </row>
    <row r="3" spans="1:8" ht="15.75" hidden="1">
      <c r="A3" s="262"/>
      <c r="B3" s="282"/>
      <c r="C3" s="282"/>
      <c r="D3" s="282"/>
      <c r="E3" s="282"/>
      <c r="F3" s="282"/>
      <c r="G3" s="282"/>
      <c r="H3" s="282"/>
    </row>
    <row r="4" spans="1:8" ht="15.75" hidden="1">
      <c r="A4" s="262"/>
      <c r="B4" s="282"/>
      <c r="C4" s="282"/>
      <c r="D4" s="282"/>
      <c r="E4" s="282"/>
      <c r="F4" s="282"/>
      <c r="G4" s="282"/>
      <c r="H4" s="282"/>
    </row>
    <row r="5" spans="1:8" ht="15.75" hidden="1">
      <c r="A5" s="262"/>
      <c r="B5" s="282"/>
      <c r="C5" s="282"/>
      <c r="D5" s="282"/>
      <c r="E5" s="282"/>
      <c r="F5" s="282"/>
      <c r="G5" s="282"/>
      <c r="H5" s="282"/>
    </row>
    <row r="6" spans="1:8" ht="15.75" hidden="1">
      <c r="A6" s="37"/>
      <c r="B6" s="37"/>
      <c r="C6" s="37"/>
      <c r="D6" s="37"/>
      <c r="E6" s="37"/>
      <c r="F6" s="37"/>
      <c r="G6" s="37"/>
      <c r="H6" s="56"/>
    </row>
    <row r="7" spans="1:8" ht="56.25" customHeight="1" hidden="1">
      <c r="A7" s="123"/>
      <c r="B7" s="127"/>
      <c r="C7" s="127"/>
      <c r="D7" s="127"/>
      <c r="E7" s="127"/>
      <c r="F7" s="127"/>
      <c r="G7" s="127"/>
      <c r="H7" s="127"/>
    </row>
    <row r="8" spans="1:8" ht="33.75" customHeight="1" hidden="1">
      <c r="A8" s="140"/>
      <c r="B8" s="65"/>
      <c r="C8" s="126"/>
      <c r="D8" s="65"/>
      <c r="E8" s="65"/>
      <c r="F8" s="65"/>
      <c r="G8" s="65"/>
      <c r="H8" s="54"/>
    </row>
    <row r="9" spans="1:8" ht="20.25" customHeight="1" hidden="1">
      <c r="A9" s="140"/>
      <c r="B9" s="65"/>
      <c r="C9" s="126"/>
      <c r="D9" s="65"/>
      <c r="E9" s="65"/>
      <c r="F9" s="65"/>
      <c r="G9" s="65"/>
      <c r="H9" s="54"/>
    </row>
    <row r="10" spans="1:8" ht="33.75" customHeight="1" hidden="1">
      <c r="A10" s="140"/>
      <c r="B10" s="65"/>
      <c r="C10" s="126"/>
      <c r="D10" s="65"/>
      <c r="E10" s="65"/>
      <c r="F10" s="65"/>
      <c r="G10" s="65"/>
      <c r="H10" s="54"/>
    </row>
    <row r="11" spans="1:8" ht="33.75" customHeight="1" hidden="1">
      <c r="A11" s="140"/>
      <c r="B11" s="65"/>
      <c r="C11" s="126"/>
      <c r="D11" s="65"/>
      <c r="E11" s="65"/>
      <c r="F11" s="65"/>
      <c r="G11" s="65"/>
      <c r="H11" s="54"/>
    </row>
    <row r="12" spans="1:8" ht="39" customHeight="1" hidden="1">
      <c r="A12" s="140"/>
      <c r="B12" s="65"/>
      <c r="C12" s="126"/>
      <c r="D12" s="65"/>
      <c r="E12" s="65"/>
      <c r="F12" s="65"/>
      <c r="G12" s="65"/>
      <c r="H12" s="54"/>
    </row>
    <row r="13" spans="1:8" ht="4.5" customHeight="1" hidden="1">
      <c r="A13" s="140"/>
      <c r="B13" s="65"/>
      <c r="C13" s="126"/>
      <c r="D13" s="65"/>
      <c r="E13" s="65"/>
      <c r="F13" s="65"/>
      <c r="G13" s="65"/>
      <c r="H13" s="54"/>
    </row>
    <row r="14" spans="1:8" ht="24" customHeight="1" hidden="1">
      <c r="A14" s="140"/>
      <c r="B14" s="65"/>
      <c r="C14" s="126"/>
      <c r="D14" s="65"/>
      <c r="E14" s="65"/>
      <c r="F14" s="65"/>
      <c r="G14" s="65"/>
      <c r="H14" s="54"/>
    </row>
    <row r="15" spans="1:8" ht="39" customHeight="1" hidden="1">
      <c r="A15" s="140"/>
      <c r="B15" s="65"/>
      <c r="C15" s="126"/>
      <c r="D15" s="65"/>
      <c r="E15" s="65"/>
      <c r="F15" s="65"/>
      <c r="G15" s="65"/>
      <c r="H15" s="54"/>
    </row>
    <row r="16" spans="1:8" ht="24" customHeight="1" hidden="1">
      <c r="A16" s="140"/>
      <c r="B16" s="65"/>
      <c r="C16" s="126"/>
      <c r="D16" s="65"/>
      <c r="E16" s="65"/>
      <c r="F16" s="65"/>
      <c r="G16" s="65"/>
      <c r="H16" s="54"/>
    </row>
    <row r="17" spans="1:8" ht="21.75" customHeight="1" hidden="1">
      <c r="A17" s="140"/>
      <c r="B17" s="65"/>
      <c r="C17" s="126"/>
      <c r="D17" s="65"/>
      <c r="E17" s="65"/>
      <c r="F17" s="65"/>
      <c r="G17" s="65"/>
      <c r="H17" s="54"/>
    </row>
    <row r="18" spans="1:8" ht="21.75" customHeight="1" hidden="1">
      <c r="A18" s="140"/>
      <c r="B18" s="65"/>
      <c r="C18" s="126"/>
      <c r="D18" s="65"/>
      <c r="E18" s="65"/>
      <c r="F18" s="65"/>
      <c r="G18" s="65"/>
      <c r="H18" s="54"/>
    </row>
    <row r="19" spans="1:8" ht="18.75" customHeight="1" hidden="1">
      <c r="A19" s="140"/>
      <c r="B19" s="65"/>
      <c r="C19" s="65"/>
      <c r="D19" s="65"/>
      <c r="E19" s="65"/>
      <c r="F19" s="65"/>
      <c r="G19" s="65"/>
      <c r="H19" s="54"/>
    </row>
    <row r="20" spans="1:8" ht="33" customHeight="1" hidden="1">
      <c r="A20" s="140"/>
      <c r="B20" s="65"/>
      <c r="C20" s="65"/>
      <c r="D20" s="65"/>
      <c r="E20" s="65"/>
      <c r="F20" s="65"/>
      <c r="G20" s="65"/>
      <c r="H20" s="54"/>
    </row>
    <row r="21" spans="1:8" ht="31.5" customHeight="1" hidden="1">
      <c r="A21" s="140"/>
      <c r="B21" s="65"/>
      <c r="C21" s="65"/>
      <c r="D21" s="65"/>
      <c r="E21" s="65"/>
      <c r="F21" s="65"/>
      <c r="G21" s="65"/>
      <c r="H21" s="54"/>
    </row>
    <row r="22" spans="1:8" ht="33" customHeight="1" hidden="1">
      <c r="A22" s="140"/>
      <c r="B22" s="65"/>
      <c r="C22" s="65"/>
      <c r="D22" s="65"/>
      <c r="E22" s="65"/>
      <c r="F22" s="65"/>
      <c r="G22" s="65"/>
      <c r="H22" s="54"/>
    </row>
    <row r="23" spans="1:8" ht="21" customHeight="1" hidden="1">
      <c r="A23" s="140"/>
      <c r="B23" s="65"/>
      <c r="C23" s="65"/>
      <c r="D23" s="65"/>
      <c r="E23" s="65"/>
      <c r="F23" s="65"/>
      <c r="G23" s="65"/>
      <c r="H23" s="54"/>
    </row>
    <row r="24" spans="1:8" ht="31.5" customHeight="1" hidden="1">
      <c r="A24" s="140"/>
      <c r="B24" s="65"/>
      <c r="C24" s="65"/>
      <c r="D24" s="65"/>
      <c r="E24" s="65"/>
      <c r="F24" s="65"/>
      <c r="G24" s="65"/>
      <c r="H24" s="54"/>
    </row>
    <row r="25" spans="1:8" ht="31.5" customHeight="1" hidden="1">
      <c r="A25" s="140"/>
      <c r="B25" s="65"/>
      <c r="C25" s="65"/>
      <c r="D25" s="65"/>
      <c r="E25" s="65"/>
      <c r="F25" s="65"/>
      <c r="G25" s="65"/>
      <c r="H25" s="54"/>
    </row>
    <row r="26" spans="1:8" ht="31.5" customHeight="1" hidden="1">
      <c r="A26" s="122"/>
      <c r="B26" s="65"/>
      <c r="C26" s="65"/>
      <c r="D26" s="65"/>
      <c r="E26" s="65"/>
      <c r="F26" s="65"/>
      <c r="G26" s="65"/>
      <c r="H26" s="54"/>
    </row>
    <row r="27" spans="1:8" ht="24" customHeight="1" hidden="1">
      <c r="A27" s="122"/>
      <c r="B27" s="65"/>
      <c r="C27" s="65"/>
      <c r="D27" s="65"/>
      <c r="E27" s="65"/>
      <c r="F27" s="65"/>
      <c r="G27" s="65"/>
      <c r="H27" s="54"/>
    </row>
    <row r="28" spans="1:8" ht="23.25" customHeight="1" hidden="1">
      <c r="A28" s="122"/>
      <c r="B28" s="65"/>
      <c r="C28" s="65"/>
      <c r="D28" s="65"/>
      <c r="E28" s="65"/>
      <c r="F28" s="65"/>
      <c r="G28" s="65"/>
      <c r="H28" s="54"/>
    </row>
    <row r="29" spans="1:8" ht="22.5" customHeight="1" hidden="1">
      <c r="A29" s="122"/>
      <c r="B29" s="65"/>
      <c r="C29" s="65"/>
      <c r="D29" s="65"/>
      <c r="E29" s="65"/>
      <c r="F29" s="65"/>
      <c r="G29" s="65"/>
      <c r="H29" s="54"/>
    </row>
    <row r="30" spans="1:8" ht="45.75" customHeight="1" hidden="1">
      <c r="A30" s="55"/>
      <c r="B30" s="54"/>
      <c r="C30" s="54"/>
      <c r="D30" s="54"/>
      <c r="E30" s="54"/>
      <c r="F30" s="54"/>
      <c r="G30" s="54"/>
      <c r="H30" s="54"/>
    </row>
    <row r="31" spans="1:8" ht="45.75" customHeight="1">
      <c r="A31" s="55"/>
      <c r="B31" s="54"/>
      <c r="C31" s="54"/>
      <c r="D31" s="54"/>
      <c r="E31" s="54"/>
      <c r="F31" s="54"/>
      <c r="G31" s="54"/>
      <c r="H31" s="54"/>
    </row>
    <row r="32" spans="1:8" ht="15.75" customHeight="1">
      <c r="A32" s="294" t="s">
        <v>331</v>
      </c>
      <c r="B32" s="294"/>
      <c r="C32" s="294"/>
      <c r="D32" s="294"/>
      <c r="E32" s="294"/>
      <c r="F32" s="294"/>
      <c r="G32" s="294"/>
      <c r="H32" s="294"/>
    </row>
    <row r="33" spans="1:8" ht="15.75" customHeight="1">
      <c r="A33" s="294" t="s">
        <v>332</v>
      </c>
      <c r="B33" s="294"/>
      <c r="C33" s="294"/>
      <c r="D33" s="294"/>
      <c r="E33" s="294"/>
      <c r="F33" s="294"/>
      <c r="G33" s="294"/>
      <c r="H33" s="294"/>
    </row>
    <row r="34" spans="2:3" ht="12.75">
      <c r="B34" s="142"/>
      <c r="C34" s="142"/>
    </row>
    <row r="35" spans="2:3" ht="12.75">
      <c r="B35" s="142"/>
      <c r="C35" s="142"/>
    </row>
    <row r="36" spans="1:7" ht="12.75">
      <c r="A36" s="104" t="s">
        <v>178</v>
      </c>
      <c r="B36" s="142"/>
      <c r="C36" s="142"/>
      <c r="G36" t="s">
        <v>168</v>
      </c>
    </row>
    <row r="37" spans="1:8" ht="12.75">
      <c r="A37" s="273" t="s">
        <v>169</v>
      </c>
      <c r="B37" s="274" t="s">
        <v>179</v>
      </c>
      <c r="C37" s="274" t="s">
        <v>170</v>
      </c>
      <c r="D37" s="88" t="s">
        <v>161</v>
      </c>
      <c r="E37" s="143"/>
      <c r="F37" s="88" t="s">
        <v>404</v>
      </c>
      <c r="G37" s="88" t="s">
        <v>404</v>
      </c>
      <c r="H37" s="113"/>
    </row>
    <row r="38" spans="1:8" ht="12.75">
      <c r="A38" s="305"/>
      <c r="B38" s="275"/>
      <c r="C38" s="276"/>
      <c r="D38" s="277" t="s">
        <v>306</v>
      </c>
      <c r="E38" s="277"/>
      <c r="F38" s="89" t="s">
        <v>361</v>
      </c>
      <c r="G38" s="89" t="s">
        <v>457</v>
      </c>
      <c r="H38" s="113"/>
    </row>
    <row r="39" spans="1:8" ht="12.75">
      <c r="A39" s="19"/>
      <c r="B39" s="144"/>
      <c r="C39" s="145"/>
      <c r="D39" s="113"/>
      <c r="E39" s="113"/>
      <c r="F39" s="113"/>
      <c r="G39" s="113"/>
      <c r="H39" s="113"/>
    </row>
    <row r="40" spans="1:8" ht="12.75">
      <c r="A40" s="146" t="s">
        <v>465</v>
      </c>
      <c r="B40" s="144"/>
      <c r="C40" s="145"/>
      <c r="D40" s="113"/>
      <c r="E40" s="113"/>
      <c r="F40" s="113"/>
      <c r="G40" s="113"/>
      <c r="H40" s="113"/>
    </row>
    <row r="41" spans="1:8" ht="12.75">
      <c r="A41" t="s">
        <v>7</v>
      </c>
      <c r="B41" s="144"/>
      <c r="C41" s="145"/>
      <c r="D41" s="147">
        <v>4970</v>
      </c>
      <c r="E41" s="147"/>
      <c r="F41" s="147">
        <v>5060</v>
      </c>
      <c r="G41" s="147">
        <v>7597</v>
      </c>
      <c r="H41" s="148"/>
    </row>
    <row r="42" spans="1:8" ht="12.75">
      <c r="A42" t="s">
        <v>171</v>
      </c>
      <c r="B42" s="144"/>
      <c r="C42" s="145"/>
      <c r="D42" s="147">
        <v>1327</v>
      </c>
      <c r="E42" s="147"/>
      <c r="F42" s="147">
        <v>1162</v>
      </c>
      <c r="G42" s="147">
        <v>1842</v>
      </c>
      <c r="H42" s="148"/>
    </row>
    <row r="43" spans="1:8" ht="12.75">
      <c r="A43" t="s">
        <v>9</v>
      </c>
      <c r="B43" s="144"/>
      <c r="C43" s="145"/>
      <c r="D43" s="147">
        <v>5114</v>
      </c>
      <c r="E43" s="147"/>
      <c r="F43" s="147">
        <v>4748</v>
      </c>
      <c r="G43" s="147">
        <v>4748</v>
      </c>
      <c r="H43" s="148"/>
    </row>
    <row r="44" spans="1:8" ht="12.75">
      <c r="A44" t="s">
        <v>43</v>
      </c>
      <c r="B44" s="144"/>
      <c r="C44" s="145"/>
      <c r="D44" s="149">
        <f>SUM(D41:D43)</f>
        <v>11411</v>
      </c>
      <c r="E44" s="149">
        <f>SUM(E41:E43)</f>
        <v>0</v>
      </c>
      <c r="F44" s="149">
        <f>SUM(F41:F43)</f>
        <v>10970</v>
      </c>
      <c r="G44" s="149">
        <f>SUM(G41:G43)</f>
        <v>14187</v>
      </c>
      <c r="H44" s="150"/>
    </row>
    <row r="45" spans="2:8" ht="12.75">
      <c r="B45" s="144"/>
      <c r="C45" s="145"/>
      <c r="D45" s="149"/>
      <c r="E45" s="149"/>
      <c r="F45" s="149"/>
      <c r="G45" s="149"/>
      <c r="H45" s="150"/>
    </row>
    <row r="46" spans="2:8" ht="12.75">
      <c r="B46" s="144"/>
      <c r="C46" s="145"/>
      <c r="D46" s="149"/>
      <c r="E46" s="149"/>
      <c r="F46" s="149"/>
      <c r="G46" s="149"/>
      <c r="H46" s="150"/>
    </row>
    <row r="47" spans="1:8" ht="12.75">
      <c r="A47" s="151" t="s">
        <v>467</v>
      </c>
      <c r="B47" s="144"/>
      <c r="C47" s="145"/>
      <c r="D47" s="149"/>
      <c r="E47" s="149"/>
      <c r="F47" s="149"/>
      <c r="G47" s="149"/>
      <c r="H47" s="150"/>
    </row>
    <row r="48" spans="1:8" ht="12.75">
      <c r="A48" s="79" t="s">
        <v>9</v>
      </c>
      <c r="B48" s="144"/>
      <c r="C48" s="145"/>
      <c r="D48" s="147">
        <v>562</v>
      </c>
      <c r="E48" s="149"/>
      <c r="F48" s="147">
        <v>510</v>
      </c>
      <c r="G48" s="147">
        <v>510</v>
      </c>
      <c r="H48" s="148"/>
    </row>
    <row r="49" spans="1:8" ht="12.75">
      <c r="A49" s="79" t="s">
        <v>43</v>
      </c>
      <c r="B49" s="144"/>
      <c r="C49" s="145"/>
      <c r="D49" s="149">
        <f>SUM(D48:D48)</f>
        <v>562</v>
      </c>
      <c r="E49" s="149">
        <f>SUM(E48:E48)</f>
        <v>0</v>
      </c>
      <c r="F49" s="149">
        <f>SUM(F48:F48)</f>
        <v>510</v>
      </c>
      <c r="G49" s="149">
        <f>SUM(G48:G48)</f>
        <v>510</v>
      </c>
      <c r="H49" s="150"/>
    </row>
    <row r="50" spans="1:8" ht="12.75">
      <c r="A50" s="79"/>
      <c r="B50" s="144"/>
      <c r="C50" s="145"/>
      <c r="D50" s="149"/>
      <c r="E50" s="149"/>
      <c r="F50" s="149"/>
      <c r="G50" s="149"/>
      <c r="H50" s="150"/>
    </row>
    <row r="51" spans="1:8" ht="12.75">
      <c r="A51" s="79"/>
      <c r="B51" s="144"/>
      <c r="C51" s="145"/>
      <c r="D51" s="149"/>
      <c r="E51" s="149"/>
      <c r="F51" s="149"/>
      <c r="G51" s="149"/>
      <c r="H51" s="150"/>
    </row>
    <row r="52" spans="1:8" ht="12.75">
      <c r="A52" s="151" t="s">
        <v>468</v>
      </c>
      <c r="B52" s="144"/>
      <c r="C52" s="145"/>
      <c r="D52" s="149"/>
      <c r="E52" s="149"/>
      <c r="F52" s="149"/>
      <c r="G52" s="149"/>
      <c r="H52" s="150"/>
    </row>
    <row r="53" spans="1:8" ht="12.75">
      <c r="A53" s="79" t="s">
        <v>9</v>
      </c>
      <c r="B53" s="144"/>
      <c r="C53" s="145"/>
      <c r="D53" s="147">
        <v>4460</v>
      </c>
      <c r="E53" s="149"/>
      <c r="F53" s="147">
        <v>3900</v>
      </c>
      <c r="G53" s="147">
        <v>3900</v>
      </c>
      <c r="H53" s="148"/>
    </row>
    <row r="54" spans="1:8" ht="12.75">
      <c r="A54" s="79" t="s">
        <v>43</v>
      </c>
      <c r="B54" s="144"/>
      <c r="C54" s="145"/>
      <c r="D54" s="149">
        <f>SUM(D53:D53)</f>
        <v>4460</v>
      </c>
      <c r="E54" s="149">
        <f>SUM(E53:E53)</f>
        <v>0</v>
      </c>
      <c r="F54" s="149">
        <f>SUM(F53:F53)</f>
        <v>3900</v>
      </c>
      <c r="G54" s="149">
        <f>SUM(G53:G53)</f>
        <v>3900</v>
      </c>
      <c r="H54" s="150"/>
    </row>
    <row r="55" spans="1:8" ht="12.75">
      <c r="A55" s="79"/>
      <c r="B55" s="144"/>
      <c r="C55" s="145"/>
      <c r="D55" s="149"/>
      <c r="E55" s="149"/>
      <c r="F55" s="149"/>
      <c r="G55" s="149"/>
      <c r="H55" s="150"/>
    </row>
    <row r="56" spans="1:8" ht="12.75">
      <c r="A56" s="79"/>
      <c r="B56" s="144"/>
      <c r="C56" s="145"/>
      <c r="D56" s="149"/>
      <c r="E56" s="149"/>
      <c r="F56" s="149"/>
      <c r="G56" s="149"/>
      <c r="H56" s="150"/>
    </row>
    <row r="57" spans="1:8" ht="12.75">
      <c r="A57" s="151" t="s">
        <v>469</v>
      </c>
      <c r="B57" s="144"/>
      <c r="C57" s="145"/>
      <c r="D57" s="149"/>
      <c r="E57" s="149"/>
      <c r="F57" s="149"/>
      <c r="G57" s="149"/>
      <c r="H57" s="150"/>
    </row>
    <row r="58" spans="1:8" ht="12.75">
      <c r="A58" s="79" t="s">
        <v>9</v>
      </c>
      <c r="B58" s="144"/>
      <c r="C58" s="145"/>
      <c r="D58" s="147">
        <v>1095</v>
      </c>
      <c r="E58" s="149"/>
      <c r="F58" s="147">
        <v>1335</v>
      </c>
      <c r="G58" s="147">
        <v>1335</v>
      </c>
      <c r="H58" s="148"/>
    </row>
    <row r="59" spans="1:8" ht="12.75">
      <c r="A59" s="79" t="s">
        <v>43</v>
      </c>
      <c r="B59" s="144"/>
      <c r="C59" s="145"/>
      <c r="D59" s="149">
        <f>SUM(D58:D58)</f>
        <v>1095</v>
      </c>
      <c r="E59" s="149">
        <f>SUM(E58:E58)</f>
        <v>0</v>
      </c>
      <c r="F59" s="149">
        <f>SUM(F58:F58)</f>
        <v>1335</v>
      </c>
      <c r="G59" s="149">
        <f>SUM(G58:G58)</f>
        <v>1335</v>
      </c>
      <c r="H59" s="150"/>
    </row>
    <row r="60" spans="1:8" ht="12.75">
      <c r="A60" s="79"/>
      <c r="B60" s="144"/>
      <c r="C60" s="145"/>
      <c r="D60" s="149"/>
      <c r="E60" s="149"/>
      <c r="F60" s="149"/>
      <c r="G60" s="149"/>
      <c r="H60" s="150"/>
    </row>
    <row r="61" spans="1:8" ht="12.75">
      <c r="A61" s="79"/>
      <c r="B61" s="144"/>
      <c r="C61" s="145"/>
      <c r="D61" s="149"/>
      <c r="E61" s="149"/>
      <c r="F61" s="149"/>
      <c r="G61" s="149"/>
      <c r="H61" s="150"/>
    </row>
    <row r="62" spans="1:8" ht="12.75">
      <c r="A62" s="151" t="s">
        <v>470</v>
      </c>
      <c r="B62" s="144"/>
      <c r="C62" s="145"/>
      <c r="D62" s="149"/>
      <c r="E62" s="149"/>
      <c r="F62" s="149"/>
      <c r="G62" s="149"/>
      <c r="H62" s="150"/>
    </row>
    <row r="63" spans="1:8" ht="12.75">
      <c r="A63" t="s">
        <v>7</v>
      </c>
      <c r="B63" s="144"/>
      <c r="C63" s="145"/>
      <c r="D63" s="147">
        <v>9704</v>
      </c>
      <c r="E63" s="149"/>
      <c r="F63" s="147">
        <v>10147</v>
      </c>
      <c r="G63" s="147">
        <v>10161</v>
      </c>
      <c r="H63" s="148"/>
    </row>
    <row r="64" spans="1:8" ht="12.75">
      <c r="A64" t="s">
        <v>171</v>
      </c>
      <c r="B64" s="144"/>
      <c r="C64" s="145"/>
      <c r="D64" s="147">
        <v>1830</v>
      </c>
      <c r="E64" s="149"/>
      <c r="F64" s="147">
        <v>1718</v>
      </c>
      <c r="G64" s="147">
        <v>1722</v>
      </c>
      <c r="H64" s="148"/>
    </row>
    <row r="65" spans="1:8" ht="12.75">
      <c r="A65" t="s">
        <v>9</v>
      </c>
      <c r="B65" s="144"/>
      <c r="C65" s="145"/>
      <c r="D65" s="147">
        <v>610</v>
      </c>
      <c r="E65" s="149"/>
      <c r="F65" s="147">
        <v>827</v>
      </c>
      <c r="G65" s="147">
        <v>827</v>
      </c>
      <c r="H65" s="148"/>
    </row>
    <row r="66" spans="1:8" ht="12.75">
      <c r="A66" t="s">
        <v>43</v>
      </c>
      <c r="B66" s="142"/>
      <c r="C66" s="142"/>
      <c r="D66" s="111">
        <f>SUM(D63:D65)</f>
        <v>12144</v>
      </c>
      <c r="E66" s="111">
        <f>SUM(E63:E65)</f>
        <v>0</v>
      </c>
      <c r="F66" s="111">
        <f>SUM(F63:F65)</f>
        <v>12692</v>
      </c>
      <c r="G66" s="111">
        <f>SUM(G63:G65)</f>
        <v>12710</v>
      </c>
      <c r="H66" s="150"/>
    </row>
    <row r="67" spans="2:3" ht="12.75">
      <c r="B67" s="142"/>
      <c r="C67" s="142"/>
    </row>
    <row r="68" spans="2:3" ht="12.75">
      <c r="B68" s="142"/>
      <c r="C68" s="142"/>
    </row>
    <row r="69" spans="1:3" ht="12.75">
      <c r="A69" s="133" t="s">
        <v>471</v>
      </c>
      <c r="B69" s="142"/>
      <c r="C69" s="142"/>
    </row>
    <row r="70" spans="1:8" ht="12.75">
      <c r="A70" t="s">
        <v>7</v>
      </c>
      <c r="B70" s="142">
        <v>66978</v>
      </c>
      <c r="C70" s="142">
        <v>92571</v>
      </c>
      <c r="D70" s="152">
        <v>63736</v>
      </c>
      <c r="E70" s="152"/>
      <c r="F70" s="152">
        <v>69210</v>
      </c>
      <c r="G70" s="152">
        <v>69650</v>
      </c>
      <c r="H70" s="153"/>
    </row>
    <row r="71" spans="1:8" ht="12.75">
      <c r="A71" t="s">
        <v>171</v>
      </c>
      <c r="B71" s="142">
        <v>23338</v>
      </c>
      <c r="C71" s="142">
        <v>27354</v>
      </c>
      <c r="D71" s="134">
        <v>15807</v>
      </c>
      <c r="E71" s="92"/>
      <c r="F71" s="134">
        <v>15964</v>
      </c>
      <c r="G71" s="134">
        <v>16070</v>
      </c>
      <c r="H71" s="153"/>
    </row>
    <row r="72" spans="1:8" ht="12.75">
      <c r="A72" t="s">
        <v>9</v>
      </c>
      <c r="B72" s="142">
        <v>56198</v>
      </c>
      <c r="C72" s="142">
        <v>28490</v>
      </c>
      <c r="D72" s="134">
        <v>136390</v>
      </c>
      <c r="E72" s="92"/>
      <c r="F72" s="134">
        <v>164153</v>
      </c>
      <c r="G72" s="134">
        <v>163754</v>
      </c>
      <c r="H72" s="153"/>
    </row>
    <row r="73" spans="1:8" ht="12.75">
      <c r="A73" t="s">
        <v>406</v>
      </c>
      <c r="B73" s="142">
        <v>53</v>
      </c>
      <c r="C73" s="142">
        <v>308</v>
      </c>
      <c r="D73" s="134">
        <v>132509</v>
      </c>
      <c r="E73" s="92"/>
      <c r="F73" s="134">
        <v>10850</v>
      </c>
      <c r="G73" s="134">
        <v>10850</v>
      </c>
      <c r="H73" s="153"/>
    </row>
    <row r="74" spans="1:8" ht="12.75">
      <c r="A74" t="s">
        <v>36</v>
      </c>
      <c r="B74" s="142"/>
      <c r="C74" s="142"/>
      <c r="D74" s="134">
        <v>469320</v>
      </c>
      <c r="E74" s="92"/>
      <c r="F74" s="134">
        <v>764179</v>
      </c>
      <c r="G74" s="134">
        <v>841103</v>
      </c>
      <c r="H74" s="153"/>
    </row>
    <row r="75" spans="1:8" ht="12.75">
      <c r="A75" t="s">
        <v>43</v>
      </c>
      <c r="B75" s="154">
        <f>SUM(B70:B73)</f>
        <v>146567</v>
      </c>
      <c r="C75" s="154">
        <f>SUM(C70:C73)</f>
        <v>148723</v>
      </c>
      <c r="D75" s="136">
        <f>SUM(D70:D74)</f>
        <v>817762</v>
      </c>
      <c r="E75" s="92"/>
      <c r="F75" s="136">
        <f>SUM(F70:F74)</f>
        <v>1024356</v>
      </c>
      <c r="G75" s="136">
        <f>SUM(G70:G74)</f>
        <v>1101427</v>
      </c>
      <c r="H75" s="97"/>
    </row>
    <row r="76" spans="2:8" ht="12.75">
      <c r="B76" s="154"/>
      <c r="C76" s="154"/>
      <c r="D76" s="136"/>
      <c r="E76" s="92"/>
      <c r="F76" s="136"/>
      <c r="G76" s="136"/>
      <c r="H76" s="97"/>
    </row>
    <row r="77" spans="2:8" ht="12.75">
      <c r="B77" s="154"/>
      <c r="C77" s="154"/>
      <c r="D77" s="136"/>
      <c r="E77" s="92"/>
      <c r="F77" s="136"/>
      <c r="G77" s="136"/>
      <c r="H77" s="97"/>
    </row>
    <row r="78" spans="1:8" ht="12.75">
      <c r="A78" s="133" t="s">
        <v>472</v>
      </c>
      <c r="B78" s="154"/>
      <c r="C78" s="154"/>
      <c r="D78" s="136"/>
      <c r="E78" s="92"/>
      <c r="F78" s="136"/>
      <c r="G78" s="136"/>
      <c r="H78" s="97"/>
    </row>
    <row r="79" spans="1:8" ht="12.75">
      <c r="A79" t="s">
        <v>406</v>
      </c>
      <c r="B79" s="154"/>
      <c r="C79" s="154"/>
      <c r="D79" s="158">
        <v>1000</v>
      </c>
      <c r="E79" s="92"/>
      <c r="F79" s="158">
        <v>1000</v>
      </c>
      <c r="G79" s="158">
        <v>1000</v>
      </c>
      <c r="H79" s="97"/>
    </row>
    <row r="80" spans="1:8" ht="12.75">
      <c r="A80" t="s">
        <v>43</v>
      </c>
      <c r="B80" s="154"/>
      <c r="C80" s="154"/>
      <c r="D80" s="136">
        <f>SUM(D79)</f>
        <v>1000</v>
      </c>
      <c r="E80" s="136">
        <f>SUM(E79)</f>
        <v>0</v>
      </c>
      <c r="F80" s="136">
        <f>SUM(F79)</f>
        <v>1000</v>
      </c>
      <c r="G80" s="136">
        <f>SUM(G79)</f>
        <v>1000</v>
      </c>
      <c r="H80" s="97"/>
    </row>
    <row r="81" spans="2:8" ht="12.75">
      <c r="B81" s="154"/>
      <c r="C81" s="154"/>
      <c r="D81" s="136"/>
      <c r="E81" s="92"/>
      <c r="F81" s="136"/>
      <c r="G81" s="136"/>
      <c r="H81" s="97"/>
    </row>
    <row r="82" spans="2:8" ht="12.75">
      <c r="B82" s="154"/>
      <c r="C82" s="154"/>
      <c r="D82" s="136"/>
      <c r="E82" s="92"/>
      <c r="F82" s="136"/>
      <c r="G82" s="136"/>
      <c r="H82" s="97"/>
    </row>
    <row r="83" spans="1:8" ht="12.75">
      <c r="A83" s="133" t="s">
        <v>473</v>
      </c>
      <c r="B83" s="154"/>
      <c r="C83" s="154"/>
      <c r="D83" s="136"/>
      <c r="E83" s="92"/>
      <c r="F83" s="136"/>
      <c r="G83" s="136"/>
      <c r="H83" s="97"/>
    </row>
    <row r="84" spans="1:8" ht="12.75">
      <c r="A84" t="s">
        <v>406</v>
      </c>
      <c r="B84" s="154"/>
      <c r="C84" s="154"/>
      <c r="D84" s="158">
        <v>1250</v>
      </c>
      <c r="E84" s="92"/>
      <c r="F84" s="158">
        <v>1400</v>
      </c>
      <c r="G84" s="158">
        <v>1150</v>
      </c>
      <c r="H84" s="97"/>
    </row>
    <row r="85" spans="1:8" ht="12.75">
      <c r="A85" t="s">
        <v>43</v>
      </c>
      <c r="B85" s="154"/>
      <c r="C85" s="154"/>
      <c r="D85" s="136">
        <f>SUM(D84)</f>
        <v>1250</v>
      </c>
      <c r="E85" s="136">
        <f>SUM(E84)</f>
        <v>0</v>
      </c>
      <c r="F85" s="136">
        <f>SUM(F84)</f>
        <v>1400</v>
      </c>
      <c r="G85" s="136">
        <f>SUM(G84)</f>
        <v>1150</v>
      </c>
      <c r="H85" s="97"/>
    </row>
    <row r="86" spans="2:8" ht="12.75">
      <c r="B86" s="154"/>
      <c r="C86" s="154"/>
      <c r="D86" s="136"/>
      <c r="E86" s="136"/>
      <c r="F86" s="136"/>
      <c r="G86" s="136"/>
      <c r="H86" s="97"/>
    </row>
    <row r="87" spans="2:8" ht="12.75">
      <c r="B87" s="154"/>
      <c r="C87" s="154"/>
      <c r="D87" s="136"/>
      <c r="E87" s="136"/>
      <c r="F87" s="136"/>
      <c r="G87" s="136"/>
      <c r="H87" s="97"/>
    </row>
    <row r="88" spans="2:8" ht="12.75">
      <c r="B88" s="154"/>
      <c r="C88" s="154"/>
      <c r="D88" s="136"/>
      <c r="E88" s="92"/>
      <c r="F88" s="136"/>
      <c r="G88" s="136"/>
      <c r="H88" s="97"/>
    </row>
    <row r="89" spans="2:8" ht="12.75">
      <c r="B89" s="154"/>
      <c r="C89" s="154"/>
      <c r="D89" s="136"/>
      <c r="E89" s="92"/>
      <c r="F89" s="136"/>
      <c r="G89" s="136"/>
      <c r="H89" s="97"/>
    </row>
    <row r="90" spans="2:8" ht="12.75">
      <c r="B90" s="154"/>
      <c r="C90" s="154"/>
      <c r="D90" s="136"/>
      <c r="E90" s="92"/>
      <c r="F90" s="136"/>
      <c r="G90" s="136"/>
      <c r="H90" s="97"/>
    </row>
    <row r="91" spans="2:8" ht="12.75">
      <c r="B91" s="154"/>
      <c r="C91" s="154"/>
      <c r="D91" s="136"/>
      <c r="E91" s="92"/>
      <c r="F91" s="136"/>
      <c r="G91" s="136"/>
      <c r="H91" s="97"/>
    </row>
    <row r="92" spans="2:8" ht="12.75">
      <c r="B92" s="154"/>
      <c r="C92" s="154"/>
      <c r="D92" s="136"/>
      <c r="E92" s="92"/>
      <c r="F92" s="136"/>
      <c r="G92" s="136"/>
      <c r="H92" s="97"/>
    </row>
    <row r="93" spans="1:8" ht="12.75">
      <c r="A93" s="133" t="s">
        <v>474</v>
      </c>
      <c r="B93" s="154"/>
      <c r="C93" s="154"/>
      <c r="D93" s="136"/>
      <c r="E93" s="92"/>
      <c r="F93" s="136"/>
      <c r="G93" s="136"/>
      <c r="H93" s="97"/>
    </row>
    <row r="94" spans="1:8" ht="12.75">
      <c r="A94" t="s">
        <v>406</v>
      </c>
      <c r="B94" s="154"/>
      <c r="C94" s="154"/>
      <c r="D94" s="158">
        <v>13313</v>
      </c>
      <c r="E94" s="92"/>
      <c r="F94" s="158">
        <v>14951</v>
      </c>
      <c r="G94" s="158">
        <v>17107</v>
      </c>
      <c r="H94" s="97"/>
    </row>
    <row r="95" spans="1:8" ht="12.75">
      <c r="A95" t="s">
        <v>43</v>
      </c>
      <c r="B95" s="154"/>
      <c r="C95" s="154"/>
      <c r="D95" s="136">
        <f>SUM(D94)</f>
        <v>13313</v>
      </c>
      <c r="E95" s="136">
        <f>SUM(E94)</f>
        <v>0</v>
      </c>
      <c r="F95" s="136">
        <f>SUM(F94)</f>
        <v>14951</v>
      </c>
      <c r="G95" s="136">
        <f>SUM(G94)</f>
        <v>17107</v>
      </c>
      <c r="H95" s="97"/>
    </row>
    <row r="96" spans="2:8" ht="12.75">
      <c r="B96" s="154"/>
      <c r="C96" s="154"/>
      <c r="D96" s="136"/>
      <c r="E96" s="92"/>
      <c r="F96" s="136"/>
      <c r="G96" s="136"/>
      <c r="H96" s="97"/>
    </row>
    <row r="97" spans="2:8" ht="12.75">
      <c r="B97" s="154"/>
      <c r="C97" s="154"/>
      <c r="D97" s="136"/>
      <c r="E97" s="92"/>
      <c r="F97" s="136"/>
      <c r="G97" s="136"/>
      <c r="H97" s="97"/>
    </row>
    <row r="98" spans="1:8" ht="12.75">
      <c r="A98" s="133" t="s">
        <v>477</v>
      </c>
      <c r="B98" s="154"/>
      <c r="C98" s="154"/>
      <c r="D98" s="136"/>
      <c r="E98" s="92"/>
      <c r="F98" s="136"/>
      <c r="G98" s="136"/>
      <c r="H98" s="97"/>
    </row>
    <row r="99" spans="1:8" ht="12.75">
      <c r="A99" t="s">
        <v>7</v>
      </c>
      <c r="B99" s="154"/>
      <c r="C99" s="154"/>
      <c r="D99" s="158">
        <v>6159</v>
      </c>
      <c r="E99" s="92"/>
      <c r="F99" s="158">
        <v>6445</v>
      </c>
      <c r="G99" s="158">
        <v>6481</v>
      </c>
      <c r="H99" s="97"/>
    </row>
    <row r="100" spans="1:8" ht="12.75">
      <c r="A100" t="s">
        <v>171</v>
      </c>
      <c r="B100" s="154"/>
      <c r="C100" s="154"/>
      <c r="D100" s="158">
        <v>1346</v>
      </c>
      <c r="E100" s="92"/>
      <c r="F100" s="158">
        <v>1271</v>
      </c>
      <c r="G100" s="158">
        <v>1281</v>
      </c>
      <c r="H100" s="97"/>
    </row>
    <row r="101" spans="1:8" ht="12.75">
      <c r="A101" t="s">
        <v>9</v>
      </c>
      <c r="B101" s="154"/>
      <c r="C101" s="154"/>
      <c r="D101" s="158"/>
      <c r="E101" s="92"/>
      <c r="F101" s="158">
        <v>100</v>
      </c>
      <c r="G101" s="158">
        <v>100</v>
      </c>
      <c r="H101" s="97"/>
    </row>
    <row r="102" spans="1:8" ht="12.75">
      <c r="A102" t="s">
        <v>43</v>
      </c>
      <c r="B102" s="154"/>
      <c r="C102" s="154"/>
      <c r="D102" s="136">
        <f>SUM(D99:D101)</f>
        <v>7505</v>
      </c>
      <c r="E102" s="136">
        <f>SUM(E99:E101)</f>
        <v>0</v>
      </c>
      <c r="F102" s="136">
        <f>SUM(F99:F101)</f>
        <v>7816</v>
      </c>
      <c r="G102" s="136">
        <f>SUM(G99:G101)</f>
        <v>7862</v>
      </c>
      <c r="H102" s="97"/>
    </row>
    <row r="103" spans="2:8" ht="12.75">
      <c r="B103" s="154"/>
      <c r="C103" s="154"/>
      <c r="D103" s="136"/>
      <c r="E103" s="92"/>
      <c r="F103" s="136"/>
      <c r="G103" s="136"/>
      <c r="H103" s="97"/>
    </row>
    <row r="104" spans="2:8" ht="12.75">
      <c r="B104" s="154"/>
      <c r="C104" s="154"/>
      <c r="D104" s="136"/>
      <c r="E104" s="92"/>
      <c r="F104" s="136"/>
      <c r="G104" s="136"/>
      <c r="H104" s="97"/>
    </row>
    <row r="105" spans="1:8" ht="12.75">
      <c r="A105" s="133" t="s">
        <v>478</v>
      </c>
      <c r="B105" s="154"/>
      <c r="C105" s="154"/>
      <c r="D105" s="136"/>
      <c r="E105" s="92"/>
      <c r="F105" s="136"/>
      <c r="G105" s="136"/>
      <c r="H105" s="97"/>
    </row>
    <row r="106" spans="1:8" ht="12.75">
      <c r="A106" t="s">
        <v>7</v>
      </c>
      <c r="B106" s="154"/>
      <c r="C106" s="154"/>
      <c r="D106" s="158">
        <v>7823</v>
      </c>
      <c r="E106" s="92"/>
      <c r="F106" s="158">
        <v>6685</v>
      </c>
      <c r="G106" s="158">
        <v>6845</v>
      </c>
      <c r="H106" s="97"/>
    </row>
    <row r="107" spans="1:8" ht="12.75">
      <c r="A107" t="s">
        <v>171</v>
      </c>
      <c r="B107" s="154"/>
      <c r="C107" s="154"/>
      <c r="D107" s="158">
        <v>2092</v>
      </c>
      <c r="E107" s="92"/>
      <c r="F107" s="158">
        <v>1574</v>
      </c>
      <c r="G107" s="158">
        <v>1621</v>
      </c>
      <c r="H107" s="97"/>
    </row>
    <row r="108" spans="1:8" ht="12.75">
      <c r="A108" t="s">
        <v>9</v>
      </c>
      <c r="B108" s="154"/>
      <c r="C108" s="154"/>
      <c r="D108" s="158"/>
      <c r="E108" s="92"/>
      <c r="F108" s="158">
        <v>151</v>
      </c>
      <c r="G108" s="158">
        <v>151</v>
      </c>
      <c r="H108" s="97"/>
    </row>
    <row r="109" spans="1:8" ht="12.75">
      <c r="A109" t="s">
        <v>43</v>
      </c>
      <c r="B109" s="154"/>
      <c r="C109" s="154"/>
      <c r="D109" s="136">
        <f>SUM(D106:D108)</f>
        <v>9915</v>
      </c>
      <c r="E109" s="136">
        <f>SUM(E106:E108)</f>
        <v>0</v>
      </c>
      <c r="F109" s="136">
        <f>SUM(F106:F108)</f>
        <v>8410</v>
      </c>
      <c r="G109" s="136">
        <f>SUM(G106:G108)</f>
        <v>8617</v>
      </c>
      <c r="H109" s="97"/>
    </row>
    <row r="110" spans="2:8" ht="12.75">
      <c r="B110" s="154"/>
      <c r="C110" s="154"/>
      <c r="D110" s="136"/>
      <c r="E110" s="92"/>
      <c r="F110" s="136"/>
      <c r="G110" s="136"/>
      <c r="H110" s="97"/>
    </row>
    <row r="111" spans="2:6" ht="12.75">
      <c r="B111" s="142"/>
      <c r="C111" s="142"/>
      <c r="D111" s="47"/>
      <c r="F111" s="47"/>
    </row>
    <row r="112" spans="1:6" ht="12.75">
      <c r="A112" s="133" t="s">
        <v>479</v>
      </c>
      <c r="B112" s="142"/>
      <c r="C112" s="142"/>
      <c r="D112" s="47"/>
      <c r="F112" s="47"/>
    </row>
    <row r="113" spans="1:8" ht="12.75">
      <c r="A113" t="s">
        <v>9</v>
      </c>
      <c r="B113" s="142">
        <v>750</v>
      </c>
      <c r="C113" s="142">
        <v>714</v>
      </c>
      <c r="D113" s="134">
        <v>988</v>
      </c>
      <c r="F113" s="134">
        <v>566</v>
      </c>
      <c r="G113" s="134">
        <v>304</v>
      </c>
      <c r="H113" s="153"/>
    </row>
    <row r="114" spans="1:8" ht="12.75">
      <c r="A114" t="s">
        <v>180</v>
      </c>
      <c r="B114" s="142">
        <v>250</v>
      </c>
      <c r="C114" s="142">
        <v>0</v>
      </c>
      <c r="D114" s="134">
        <v>70</v>
      </c>
      <c r="F114" s="134"/>
      <c r="G114" s="92"/>
      <c r="H114" s="153"/>
    </row>
    <row r="115" spans="1:8" ht="12.75">
      <c r="A115" t="s">
        <v>43</v>
      </c>
      <c r="B115" s="154">
        <f>SUM(B113:B114)</f>
        <v>1000</v>
      </c>
      <c r="C115" s="154">
        <f>SUM(C113:C114)</f>
        <v>714</v>
      </c>
      <c r="D115" s="136">
        <f>SUM(D113:D114)</f>
        <v>1058</v>
      </c>
      <c r="E115" s="155"/>
      <c r="F115" s="136">
        <f>SUM(F113:F114)</f>
        <v>566</v>
      </c>
      <c r="G115" s="136">
        <f>SUM(G113:G114)</f>
        <v>304</v>
      </c>
      <c r="H115" s="97"/>
    </row>
    <row r="116" spans="2:8" ht="12.75">
      <c r="B116" s="154"/>
      <c r="C116" s="154"/>
      <c r="D116" s="136"/>
      <c r="E116" s="155"/>
      <c r="F116" s="136"/>
      <c r="G116" s="136"/>
      <c r="H116" s="97"/>
    </row>
    <row r="117" spans="2:8" ht="12.75">
      <c r="B117" s="154"/>
      <c r="C117" s="154"/>
      <c r="D117" s="136"/>
      <c r="E117" s="155"/>
      <c r="F117" s="136"/>
      <c r="G117" s="136"/>
      <c r="H117" s="97"/>
    </row>
    <row r="118" spans="1:8" ht="12.75">
      <c r="A118" s="151" t="s">
        <v>480</v>
      </c>
      <c r="B118" s="154"/>
      <c r="C118" s="154"/>
      <c r="D118" s="136"/>
      <c r="E118" s="155"/>
      <c r="F118" s="136"/>
      <c r="G118" s="136"/>
      <c r="H118" s="97"/>
    </row>
    <row r="119" spans="1:8" ht="12.75">
      <c r="A119" t="s">
        <v>7</v>
      </c>
      <c r="B119" s="154"/>
      <c r="C119" s="154"/>
      <c r="D119" s="136"/>
      <c r="E119" s="155"/>
      <c r="F119" s="136"/>
      <c r="G119" s="158">
        <v>15</v>
      </c>
      <c r="H119" s="97"/>
    </row>
    <row r="120" spans="1:8" ht="12.75">
      <c r="A120" t="s">
        <v>171</v>
      </c>
      <c r="B120" s="154"/>
      <c r="C120" s="154"/>
      <c r="D120" s="136"/>
      <c r="E120" s="155"/>
      <c r="F120" s="136"/>
      <c r="G120" s="158">
        <v>4</v>
      </c>
      <c r="H120" s="97"/>
    </row>
    <row r="121" spans="1:8" ht="12.75">
      <c r="A121" t="s">
        <v>9</v>
      </c>
      <c r="B121" s="154"/>
      <c r="C121" s="154"/>
      <c r="D121" s="136"/>
      <c r="E121" s="155"/>
      <c r="F121" s="136"/>
      <c r="G121" s="158">
        <v>2</v>
      </c>
      <c r="H121" s="97"/>
    </row>
    <row r="122" spans="1:8" ht="12.75">
      <c r="A122" t="s">
        <v>43</v>
      </c>
      <c r="B122" s="154"/>
      <c r="C122" s="154"/>
      <c r="D122" s="136"/>
      <c r="E122" s="155"/>
      <c r="F122" s="136"/>
      <c r="G122" s="136">
        <f>SUM(G119:G121)</f>
        <v>21</v>
      </c>
      <c r="H122" s="97"/>
    </row>
    <row r="123" spans="2:8" ht="12.75">
      <c r="B123" s="154"/>
      <c r="C123" s="154"/>
      <c r="D123" s="136"/>
      <c r="E123" s="155"/>
      <c r="F123" s="136"/>
      <c r="G123" s="136"/>
      <c r="H123" s="97"/>
    </row>
    <row r="124" spans="2:8" ht="12.75">
      <c r="B124" s="142"/>
      <c r="C124" s="142"/>
      <c r="D124" s="134"/>
      <c r="F124" s="134"/>
      <c r="H124" s="97"/>
    </row>
    <row r="125" spans="1:8" ht="12.75">
      <c r="A125" s="133" t="s">
        <v>481</v>
      </c>
      <c r="B125" s="142"/>
      <c r="C125" s="142"/>
      <c r="D125" s="134"/>
      <c r="F125" s="134"/>
      <c r="H125" s="97"/>
    </row>
    <row r="126" spans="1:8" ht="12.75">
      <c r="A126" t="s">
        <v>9</v>
      </c>
      <c r="B126" s="142">
        <v>19874</v>
      </c>
      <c r="C126" s="142">
        <v>24255</v>
      </c>
      <c r="D126" s="134">
        <v>54667</v>
      </c>
      <c r="F126" s="134">
        <v>57315</v>
      </c>
      <c r="G126" s="92">
        <v>73412</v>
      </c>
      <c r="H126" s="93"/>
    </row>
    <row r="127" spans="1:8" ht="12.75">
      <c r="A127" t="s">
        <v>406</v>
      </c>
      <c r="B127" s="142"/>
      <c r="C127" s="142"/>
      <c r="D127" s="134">
        <v>220</v>
      </c>
      <c r="F127" s="134">
        <v>220</v>
      </c>
      <c r="G127" s="92">
        <v>220</v>
      </c>
      <c r="H127" s="93"/>
    </row>
    <row r="128" spans="1:8" ht="12.75">
      <c r="A128" t="s">
        <v>43</v>
      </c>
      <c r="B128" s="154">
        <f>SUM(B126:B127)</f>
        <v>19874</v>
      </c>
      <c r="C128" s="154">
        <f>SUM(C126:C127)</f>
        <v>24255</v>
      </c>
      <c r="D128" s="136">
        <f>SUM(D126:D127)</f>
        <v>54887</v>
      </c>
      <c r="F128" s="136">
        <f>SUM(F126:F127)</f>
        <v>57535</v>
      </c>
      <c r="G128" s="136">
        <f>SUM(G126:G127)</f>
        <v>73632</v>
      </c>
      <c r="H128" s="97"/>
    </row>
    <row r="129" spans="2:8" ht="12.75">
      <c r="B129" s="154"/>
      <c r="C129" s="154"/>
      <c r="D129" s="136"/>
      <c r="F129" s="136"/>
      <c r="G129" s="155"/>
      <c r="H129" s="97"/>
    </row>
    <row r="130" spans="2:8" ht="12.75">
      <c r="B130" s="142"/>
      <c r="C130" s="142"/>
      <c r="D130" s="134"/>
      <c r="F130" s="134"/>
      <c r="H130" s="97"/>
    </row>
    <row r="131" spans="1:8" ht="12.75">
      <c r="A131" s="133" t="s">
        <v>482</v>
      </c>
      <c r="B131" s="142"/>
      <c r="C131" s="142"/>
      <c r="D131" s="134"/>
      <c r="F131" s="134"/>
      <c r="H131" s="97"/>
    </row>
    <row r="132" spans="1:8" ht="12.75">
      <c r="A132" t="s">
        <v>9</v>
      </c>
      <c r="B132" s="142">
        <v>14560</v>
      </c>
      <c r="C132" s="142">
        <v>23000</v>
      </c>
      <c r="D132" s="134">
        <v>10600</v>
      </c>
      <c r="F132" s="134">
        <v>11750</v>
      </c>
      <c r="G132" s="92">
        <v>11750</v>
      </c>
      <c r="H132" s="93"/>
    </row>
    <row r="133" spans="1:8" ht="12.75">
      <c r="A133" t="s">
        <v>43</v>
      </c>
      <c r="B133" s="154">
        <f>SUM(B132)</f>
        <v>14560</v>
      </c>
      <c r="C133" s="154">
        <f>SUM(C132)</f>
        <v>23000</v>
      </c>
      <c r="D133" s="136">
        <f>SUM(D132)</f>
        <v>10600</v>
      </c>
      <c r="F133" s="136">
        <f>SUM(F132)</f>
        <v>11750</v>
      </c>
      <c r="G133" s="136">
        <f>SUM(G132)</f>
        <v>11750</v>
      </c>
      <c r="H133" s="97"/>
    </row>
    <row r="134" spans="2:8" ht="12.75">
      <c r="B134" s="142"/>
      <c r="C134" s="142"/>
      <c r="D134" s="136"/>
      <c r="E134" s="134"/>
      <c r="F134" s="136"/>
      <c r="G134" s="136"/>
      <c r="H134" s="97"/>
    </row>
    <row r="135" spans="2:8" ht="12.75">
      <c r="B135" s="142"/>
      <c r="C135" s="142"/>
      <c r="D135" s="47"/>
      <c r="F135" s="47"/>
      <c r="H135" s="97"/>
    </row>
    <row r="136" spans="1:8" ht="12.75">
      <c r="A136" s="133" t="s">
        <v>483</v>
      </c>
      <c r="B136" s="142"/>
      <c r="C136" s="142"/>
      <c r="D136" s="47"/>
      <c r="F136" s="47"/>
      <c r="H136" s="97"/>
    </row>
    <row r="137" spans="1:8" ht="12.75">
      <c r="A137" t="s">
        <v>7</v>
      </c>
      <c r="B137" s="142">
        <v>8342</v>
      </c>
      <c r="C137" s="142">
        <v>7707</v>
      </c>
      <c r="D137" s="134">
        <v>6275</v>
      </c>
      <c r="F137" s="134">
        <v>6161</v>
      </c>
      <c r="G137" s="92">
        <v>6200</v>
      </c>
      <c r="H137" s="93"/>
    </row>
    <row r="138" spans="1:8" ht="12.75">
      <c r="A138" t="s">
        <v>171</v>
      </c>
      <c r="B138" s="142">
        <v>2980</v>
      </c>
      <c r="C138" s="142">
        <v>2829</v>
      </c>
      <c r="D138" s="134">
        <v>1675</v>
      </c>
      <c r="F138" s="134">
        <v>1555</v>
      </c>
      <c r="G138" s="92">
        <v>1561</v>
      </c>
      <c r="H138" s="93"/>
    </row>
    <row r="139" spans="1:8" ht="12.75">
      <c r="A139" t="s">
        <v>406</v>
      </c>
      <c r="B139" s="142"/>
      <c r="C139" s="142"/>
      <c r="D139" s="134">
        <v>7200</v>
      </c>
      <c r="F139" s="134">
        <v>7600</v>
      </c>
      <c r="G139" s="92">
        <v>8300</v>
      </c>
      <c r="H139" s="93"/>
    </row>
    <row r="140" spans="1:8" ht="12.75">
      <c r="A140" t="s">
        <v>9</v>
      </c>
      <c r="B140" s="142">
        <v>2054</v>
      </c>
      <c r="C140" s="142">
        <v>1904</v>
      </c>
      <c r="D140" s="134">
        <v>6058</v>
      </c>
      <c r="F140" s="134">
        <v>4916</v>
      </c>
      <c r="G140" s="92">
        <v>5047</v>
      </c>
      <c r="H140" s="93"/>
    </row>
    <row r="141" spans="1:8" ht="12.75">
      <c r="A141" t="s">
        <v>43</v>
      </c>
      <c r="B141" s="154">
        <f>SUM(B137:B140)</f>
        <v>13376</v>
      </c>
      <c r="C141" s="154">
        <f>SUM(C137:C140)</f>
        <v>12440</v>
      </c>
      <c r="D141" s="136">
        <f>SUM(D137:D140)</f>
        <v>21208</v>
      </c>
      <c r="F141" s="136">
        <f>SUM(F137:F140)</f>
        <v>20232</v>
      </c>
      <c r="G141" s="136">
        <f>SUM(G137:G140)</f>
        <v>21108</v>
      </c>
      <c r="H141" s="97"/>
    </row>
    <row r="142" spans="1:8" ht="12.75">
      <c r="A142" s="142"/>
      <c r="B142" s="142"/>
      <c r="C142" s="142"/>
      <c r="D142" s="121"/>
      <c r="F142" s="159"/>
      <c r="G142" s="106"/>
      <c r="H142" s="97"/>
    </row>
    <row r="143" spans="1:8" ht="12.75">
      <c r="A143" s="142"/>
      <c r="B143" s="142"/>
      <c r="C143" s="142"/>
      <c r="D143" s="47"/>
      <c r="F143" s="47"/>
      <c r="H143" s="97"/>
    </row>
    <row r="144" spans="1:8" ht="12.75">
      <c r="A144" s="133" t="s">
        <v>484</v>
      </c>
      <c r="B144" s="142"/>
      <c r="C144" s="142"/>
      <c r="D144" s="47"/>
      <c r="F144" s="47"/>
      <c r="H144" s="97"/>
    </row>
    <row r="145" spans="1:8" ht="12.75">
      <c r="A145" t="s">
        <v>9</v>
      </c>
      <c r="B145" s="142">
        <v>1360</v>
      </c>
      <c r="C145" s="142">
        <v>1310</v>
      </c>
      <c r="D145" s="134">
        <v>440</v>
      </c>
      <c r="E145" s="92"/>
      <c r="F145" s="134">
        <v>350</v>
      </c>
      <c r="G145" s="92">
        <v>350</v>
      </c>
      <c r="H145" s="93"/>
    </row>
    <row r="146" spans="1:8" ht="12.75">
      <c r="A146" t="s">
        <v>43</v>
      </c>
      <c r="B146" s="154">
        <f aca="true" t="shared" si="0" ref="B146:G146">SUM(B145:B145)</f>
        <v>1360</v>
      </c>
      <c r="C146" s="154">
        <f t="shared" si="0"/>
        <v>1310</v>
      </c>
      <c r="D146" s="136">
        <f t="shared" si="0"/>
        <v>440</v>
      </c>
      <c r="E146" s="136">
        <f t="shared" si="0"/>
        <v>0</v>
      </c>
      <c r="F146" s="136">
        <f t="shared" si="0"/>
        <v>350</v>
      </c>
      <c r="G146" s="136">
        <f t="shared" si="0"/>
        <v>350</v>
      </c>
      <c r="H146" s="97"/>
    </row>
    <row r="147" spans="2:8" ht="12.75">
      <c r="B147" s="142"/>
      <c r="C147" s="142"/>
      <c r="D147" s="47"/>
      <c r="F147" s="47"/>
      <c r="H147" s="97"/>
    </row>
    <row r="148" spans="2:8" ht="12.75">
      <c r="B148" s="142"/>
      <c r="C148" s="142"/>
      <c r="D148" s="47"/>
      <c r="F148" s="47"/>
      <c r="H148" s="97"/>
    </row>
    <row r="149" spans="1:8" ht="12.75">
      <c r="A149" s="133" t="s">
        <v>485</v>
      </c>
      <c r="B149" s="142">
        <v>4200</v>
      </c>
      <c r="C149" s="142">
        <v>4000</v>
      </c>
      <c r="D149" s="134"/>
      <c r="E149" s="92"/>
      <c r="F149" s="134"/>
      <c r="G149" s="92"/>
      <c r="H149" s="97"/>
    </row>
    <row r="150" spans="1:8" ht="12.75">
      <c r="A150" t="s">
        <v>7</v>
      </c>
      <c r="B150" s="142"/>
      <c r="C150" s="142"/>
      <c r="D150" s="134">
        <v>240</v>
      </c>
      <c r="E150" s="92"/>
      <c r="F150" s="134">
        <v>240</v>
      </c>
      <c r="G150" s="92">
        <v>240</v>
      </c>
      <c r="H150" s="135"/>
    </row>
    <row r="151" spans="1:8" ht="12.75">
      <c r="A151" t="s">
        <v>9</v>
      </c>
      <c r="B151" s="142"/>
      <c r="C151" s="142"/>
      <c r="D151" s="134">
        <v>300</v>
      </c>
      <c r="E151" s="92"/>
      <c r="F151" s="134"/>
      <c r="G151" s="92"/>
      <c r="H151" s="135"/>
    </row>
    <row r="152" spans="1:8" ht="12.75">
      <c r="A152" s="108" t="s">
        <v>174</v>
      </c>
      <c r="B152" s="142"/>
      <c r="C152" s="142"/>
      <c r="D152" s="134">
        <v>2000</v>
      </c>
      <c r="E152" s="92"/>
      <c r="F152" s="134">
        <v>2000</v>
      </c>
      <c r="G152" s="92">
        <v>2000</v>
      </c>
      <c r="H152" s="135"/>
    </row>
    <row r="153" spans="1:8" ht="12.75">
      <c r="A153" s="108" t="s">
        <v>43</v>
      </c>
      <c r="B153" s="142"/>
      <c r="C153" s="142"/>
      <c r="D153" s="157">
        <f>SUM(D150:D152)</f>
        <v>2540</v>
      </c>
      <c r="E153" s="157">
        <f>SUM(E150:E152)</f>
        <v>0</v>
      </c>
      <c r="F153" s="157">
        <f>SUM(F150:F152)</f>
        <v>2240</v>
      </c>
      <c r="G153" s="157">
        <f>SUM(G150:G152)</f>
        <v>2240</v>
      </c>
      <c r="H153" s="97"/>
    </row>
    <row r="154" spans="1:8" ht="12.75">
      <c r="A154" s="108"/>
      <c r="B154" s="142"/>
      <c r="C154" s="142"/>
      <c r="D154" s="157"/>
      <c r="E154" s="157"/>
      <c r="F154" s="157"/>
      <c r="G154" s="157"/>
      <c r="H154" s="97"/>
    </row>
    <row r="155" spans="1:8" ht="12.75">
      <c r="A155" s="108"/>
      <c r="B155" s="142"/>
      <c r="C155" s="142"/>
      <c r="D155" s="134"/>
      <c r="E155" s="92"/>
      <c r="F155" s="134"/>
      <c r="G155" s="92"/>
      <c r="H155" s="97"/>
    </row>
    <row r="156" spans="1:8" ht="12.75">
      <c r="A156" s="133"/>
      <c r="B156" s="142"/>
      <c r="C156" s="142"/>
      <c r="D156" s="134"/>
      <c r="E156" s="92"/>
      <c r="F156" s="134"/>
      <c r="G156" s="92"/>
      <c r="H156" s="97"/>
    </row>
    <row r="157" spans="1:8" ht="12.75">
      <c r="A157" s="133" t="s">
        <v>486</v>
      </c>
      <c r="B157" s="142">
        <v>29740</v>
      </c>
      <c r="C157" s="142">
        <v>35050</v>
      </c>
      <c r="D157" s="134"/>
      <c r="E157" s="92"/>
      <c r="F157" s="134"/>
      <c r="G157" s="92"/>
      <c r="H157" s="97"/>
    </row>
    <row r="158" spans="1:8" ht="12.75">
      <c r="A158" s="108" t="s">
        <v>174</v>
      </c>
      <c r="B158" s="142"/>
      <c r="C158" s="142"/>
      <c r="D158" s="134">
        <v>2683</v>
      </c>
      <c r="E158" s="92"/>
      <c r="F158" s="134">
        <v>800</v>
      </c>
      <c r="G158" s="92">
        <v>1864</v>
      </c>
      <c r="H158" s="135"/>
    </row>
    <row r="159" spans="1:8" ht="12.75">
      <c r="A159" s="108" t="s">
        <v>181</v>
      </c>
      <c r="B159" s="142"/>
      <c r="C159" s="142"/>
      <c r="D159" s="134">
        <v>482</v>
      </c>
      <c r="E159" s="92"/>
      <c r="F159" s="134">
        <v>200</v>
      </c>
      <c r="G159" s="92">
        <v>455</v>
      </c>
      <c r="H159" s="135"/>
    </row>
    <row r="160" spans="1:8" ht="12.75">
      <c r="A160" s="108" t="s">
        <v>43</v>
      </c>
      <c r="B160" s="142"/>
      <c r="C160" s="142"/>
      <c r="D160" s="157">
        <f>SUM(D158:D159)</f>
        <v>3165</v>
      </c>
      <c r="E160" s="157">
        <f>SUM(E158:E159)</f>
        <v>0</v>
      </c>
      <c r="F160" s="157">
        <f>SUM(F158:F159)</f>
        <v>1000</v>
      </c>
      <c r="G160" s="157">
        <f>SUM(G158:G159)</f>
        <v>2319</v>
      </c>
      <c r="H160" s="97"/>
    </row>
    <row r="161" spans="1:8" ht="12.75">
      <c r="A161" s="108"/>
      <c r="B161" s="142"/>
      <c r="C161" s="142"/>
      <c r="D161" s="157"/>
      <c r="E161" s="157"/>
      <c r="F161" s="157"/>
      <c r="G161" s="157"/>
      <c r="H161" s="97"/>
    </row>
    <row r="162" spans="1:8" ht="12.75">
      <c r="A162" s="108"/>
      <c r="B162" s="142"/>
      <c r="C162" s="142"/>
      <c r="D162" s="157"/>
      <c r="E162" s="157"/>
      <c r="F162" s="157"/>
      <c r="G162" s="157"/>
      <c r="H162" s="97"/>
    </row>
    <row r="163" spans="1:8" ht="12.75">
      <c r="A163" s="133" t="s">
        <v>487</v>
      </c>
      <c r="B163" s="142"/>
      <c r="C163" s="142"/>
      <c r="D163" s="157"/>
      <c r="E163" s="157"/>
      <c r="F163" s="157"/>
      <c r="G163" s="157"/>
      <c r="H163" s="97"/>
    </row>
    <row r="164" spans="1:8" ht="12.75">
      <c r="A164" s="108" t="s">
        <v>174</v>
      </c>
      <c r="B164" s="142"/>
      <c r="C164" s="142"/>
      <c r="D164" s="156">
        <v>560</v>
      </c>
      <c r="E164" s="157"/>
      <c r="F164" s="156">
        <v>200</v>
      </c>
      <c r="G164" s="156">
        <v>628</v>
      </c>
      <c r="H164" s="97"/>
    </row>
    <row r="165" spans="1:8" ht="12.75">
      <c r="A165" s="108" t="s">
        <v>43</v>
      </c>
      <c r="B165" s="142"/>
      <c r="C165" s="142"/>
      <c r="D165" s="157">
        <f>SUM(D164)</f>
        <v>560</v>
      </c>
      <c r="E165" s="157">
        <f>SUM(E164)</f>
        <v>0</v>
      </c>
      <c r="F165" s="157">
        <f>SUM(F164)</f>
        <v>200</v>
      </c>
      <c r="G165" s="157">
        <f>SUM(G164)</f>
        <v>628</v>
      </c>
      <c r="H165" s="97"/>
    </row>
    <row r="166" spans="1:8" ht="12.75">
      <c r="A166" s="108"/>
      <c r="B166" s="142"/>
      <c r="C166" s="142"/>
      <c r="D166" s="157"/>
      <c r="E166" s="157"/>
      <c r="F166" s="157"/>
      <c r="G166" s="157"/>
      <c r="H166" s="97"/>
    </row>
    <row r="167" spans="1:8" ht="12.75">
      <c r="A167" s="108"/>
      <c r="B167" s="142"/>
      <c r="C167" s="142"/>
      <c r="D167" s="157"/>
      <c r="E167" s="157"/>
      <c r="F167" s="157"/>
      <c r="G167" s="157"/>
      <c r="H167" s="97"/>
    </row>
    <row r="168" spans="1:8" ht="12.75">
      <c r="A168" s="133" t="s">
        <v>488</v>
      </c>
      <c r="B168" s="142"/>
      <c r="C168" s="142"/>
      <c r="D168" s="157"/>
      <c r="E168" s="157"/>
      <c r="F168" s="157"/>
      <c r="G168" s="157"/>
      <c r="H168" s="97"/>
    </row>
    <row r="169" spans="1:8" ht="12.75">
      <c r="A169" s="108" t="s">
        <v>174</v>
      </c>
      <c r="B169" s="142"/>
      <c r="C169" s="142"/>
      <c r="D169" s="156">
        <v>4000</v>
      </c>
      <c r="E169" s="157"/>
      <c r="F169" s="156">
        <v>3540</v>
      </c>
      <c r="G169" s="156">
        <v>3540</v>
      </c>
      <c r="H169" s="97"/>
    </row>
    <row r="170" spans="1:8" ht="12.75">
      <c r="A170" s="108" t="s">
        <v>181</v>
      </c>
      <c r="B170" s="142"/>
      <c r="C170" s="142"/>
      <c r="D170" s="156">
        <v>720</v>
      </c>
      <c r="E170" s="157"/>
      <c r="F170" s="156">
        <v>850</v>
      </c>
      <c r="G170" s="156">
        <v>850</v>
      </c>
      <c r="H170" s="97"/>
    </row>
    <row r="171" spans="1:8" ht="12.75">
      <c r="A171" s="108" t="s">
        <v>43</v>
      </c>
      <c r="B171" s="142"/>
      <c r="C171" s="142"/>
      <c r="D171" s="157">
        <f>SUM(D169:D170)</f>
        <v>4720</v>
      </c>
      <c r="E171" s="157">
        <f>SUM(E169:E170)</f>
        <v>0</v>
      </c>
      <c r="F171" s="157">
        <f>SUM(F169:F170)</f>
        <v>4390</v>
      </c>
      <c r="G171" s="157">
        <f>SUM(G169:G170)</f>
        <v>4390</v>
      </c>
      <c r="H171" s="97"/>
    </row>
    <row r="172" spans="1:8" ht="12.75">
      <c r="A172" s="108"/>
      <c r="B172" s="142"/>
      <c r="C172" s="142"/>
      <c r="D172" s="157"/>
      <c r="E172" s="157"/>
      <c r="F172" s="157"/>
      <c r="G172" s="157"/>
      <c r="H172" s="97"/>
    </row>
    <row r="173" spans="1:8" ht="12.75">
      <c r="A173" s="108"/>
      <c r="B173" s="142"/>
      <c r="C173" s="142"/>
      <c r="D173" s="157"/>
      <c r="E173" s="157"/>
      <c r="F173" s="157"/>
      <c r="G173" s="157"/>
      <c r="H173" s="97"/>
    </row>
    <row r="174" spans="1:8" ht="12.75">
      <c r="A174" s="133" t="s">
        <v>489</v>
      </c>
      <c r="B174" s="142"/>
      <c r="C174" s="142"/>
      <c r="D174" s="157"/>
      <c r="E174" s="157"/>
      <c r="F174" s="157"/>
      <c r="G174" s="157"/>
      <c r="H174" s="97"/>
    </row>
    <row r="175" spans="1:8" ht="12.75">
      <c r="A175" s="108" t="s">
        <v>174</v>
      </c>
      <c r="B175" s="142"/>
      <c r="C175" s="142"/>
      <c r="D175" s="156">
        <v>1163</v>
      </c>
      <c r="E175" s="157"/>
      <c r="F175" s="156">
        <v>300</v>
      </c>
      <c r="G175" s="156">
        <v>736</v>
      </c>
      <c r="H175" s="97"/>
    </row>
    <row r="176" spans="1:8" ht="12.75">
      <c r="A176" s="108" t="s">
        <v>43</v>
      </c>
      <c r="B176" s="142"/>
      <c r="C176" s="142"/>
      <c r="D176" s="157">
        <f>SUM(D175)</f>
        <v>1163</v>
      </c>
      <c r="E176" s="157">
        <f>SUM(E175)</f>
        <v>0</v>
      </c>
      <c r="F176" s="157">
        <f>SUM(F175)</f>
        <v>300</v>
      </c>
      <c r="G176" s="157">
        <f>SUM(G175)</f>
        <v>736</v>
      </c>
      <c r="H176" s="97"/>
    </row>
    <row r="177" spans="1:8" ht="12.75">
      <c r="A177" s="108"/>
      <c r="B177" s="142"/>
      <c r="C177" s="142"/>
      <c r="D177" s="157"/>
      <c r="E177" s="157"/>
      <c r="F177" s="157"/>
      <c r="G177" s="157"/>
      <c r="H177" s="97"/>
    </row>
    <row r="178" spans="1:8" ht="12.75">
      <c r="A178" s="108"/>
      <c r="B178" s="142"/>
      <c r="C178" s="142"/>
      <c r="D178" s="157"/>
      <c r="E178" s="157"/>
      <c r="F178" s="157"/>
      <c r="G178" s="157"/>
      <c r="H178" s="97"/>
    </row>
    <row r="179" spans="1:8" ht="12.75">
      <c r="A179" s="133" t="s">
        <v>490</v>
      </c>
      <c r="B179" s="142">
        <v>11800</v>
      </c>
      <c r="C179" s="142">
        <v>8800</v>
      </c>
      <c r="D179" s="134"/>
      <c r="E179" s="92"/>
      <c r="F179" s="134"/>
      <c r="G179" s="92"/>
      <c r="H179" s="93"/>
    </row>
    <row r="180" spans="1:8" ht="12.75">
      <c r="A180" s="108" t="s">
        <v>174</v>
      </c>
      <c r="B180" s="142"/>
      <c r="C180" s="142"/>
      <c r="D180" s="134">
        <v>2326</v>
      </c>
      <c r="E180" s="92"/>
      <c r="F180" s="134">
        <v>1000</v>
      </c>
      <c r="G180" s="92">
        <v>2237</v>
      </c>
      <c r="H180" s="93"/>
    </row>
    <row r="181" spans="1:8" ht="12.75">
      <c r="A181" t="s">
        <v>43</v>
      </c>
      <c r="B181" s="154">
        <f>SUM(B149:B179)</f>
        <v>45740</v>
      </c>
      <c r="C181" s="154">
        <f>SUM(C149:C179)</f>
        <v>47850</v>
      </c>
      <c r="D181" s="136">
        <f>SUM(D180:D180)</f>
        <v>2326</v>
      </c>
      <c r="E181" s="136">
        <f>SUM(E180:E180)</f>
        <v>0</v>
      </c>
      <c r="F181" s="136">
        <f>SUM(F180:F180)</f>
        <v>1000</v>
      </c>
      <c r="G181" s="136">
        <f>SUM(G180:G180)</f>
        <v>2237</v>
      </c>
      <c r="H181" s="97"/>
    </row>
    <row r="182" spans="2:8" ht="12.75">
      <c r="B182" s="154"/>
      <c r="C182" s="154"/>
      <c r="D182" s="136"/>
      <c r="E182" s="136"/>
      <c r="F182" s="136"/>
      <c r="G182" s="136"/>
      <c r="H182" s="97"/>
    </row>
    <row r="183" spans="2:8" ht="12.75">
      <c r="B183" s="154"/>
      <c r="C183" s="154"/>
      <c r="D183" s="136"/>
      <c r="E183" s="136"/>
      <c r="F183" s="136"/>
      <c r="G183" s="136"/>
      <c r="H183" s="97"/>
    </row>
    <row r="184" spans="1:8" ht="12.75">
      <c r="A184" s="133" t="s">
        <v>491</v>
      </c>
      <c r="B184" s="154"/>
      <c r="C184" s="154"/>
      <c r="D184" s="136"/>
      <c r="E184" s="136"/>
      <c r="F184" s="136"/>
      <c r="G184" s="136"/>
      <c r="H184" s="97"/>
    </row>
    <row r="185" spans="1:8" ht="12.75">
      <c r="A185" s="108" t="s">
        <v>174</v>
      </c>
      <c r="B185" s="154"/>
      <c r="C185" s="154"/>
      <c r="D185" s="158">
        <v>1200</v>
      </c>
      <c r="E185" s="136"/>
      <c r="F185" s="158">
        <v>1200</v>
      </c>
      <c r="G185" s="158">
        <v>1200</v>
      </c>
      <c r="H185" s="97"/>
    </row>
    <row r="186" spans="1:8" ht="12.75">
      <c r="A186" t="s">
        <v>43</v>
      </c>
      <c r="B186" s="154"/>
      <c r="C186" s="154"/>
      <c r="D186" s="136">
        <f>SUM(D185)</f>
        <v>1200</v>
      </c>
      <c r="E186" s="136">
        <f>SUM(E185)</f>
        <v>0</v>
      </c>
      <c r="F186" s="136">
        <f>SUM(F185)</f>
        <v>1200</v>
      </c>
      <c r="G186" s="136">
        <f>SUM(G185)</f>
        <v>1200</v>
      </c>
      <c r="H186" s="97"/>
    </row>
    <row r="187" spans="2:8" ht="12.75">
      <c r="B187" s="154"/>
      <c r="C187" s="154"/>
      <c r="D187" s="136"/>
      <c r="E187" s="136"/>
      <c r="F187" s="136"/>
      <c r="G187" s="136"/>
      <c r="H187" s="97"/>
    </row>
    <row r="188" spans="2:8" ht="12.75">
      <c r="B188" s="154"/>
      <c r="C188" s="154"/>
      <c r="D188" s="136"/>
      <c r="E188" s="136"/>
      <c r="F188" s="136"/>
      <c r="G188" s="136"/>
      <c r="H188" s="97"/>
    </row>
    <row r="189" spans="1:8" ht="12.75">
      <c r="A189" s="133" t="s">
        <v>492</v>
      </c>
      <c r="B189" s="154"/>
      <c r="C189" s="154"/>
      <c r="D189" s="136"/>
      <c r="E189" s="136"/>
      <c r="F189" s="136"/>
      <c r="G189" s="136"/>
      <c r="H189" s="97"/>
    </row>
    <row r="190" spans="1:8" ht="12.75">
      <c r="A190" s="108" t="s">
        <v>174</v>
      </c>
      <c r="B190" s="154"/>
      <c r="C190" s="154"/>
      <c r="D190" s="158">
        <v>300</v>
      </c>
      <c r="E190" s="136"/>
      <c r="F190" s="158">
        <v>300</v>
      </c>
      <c r="G190" s="158">
        <v>300</v>
      </c>
      <c r="H190" s="97"/>
    </row>
    <row r="191" spans="1:8" ht="12.75">
      <c r="A191" t="s">
        <v>43</v>
      </c>
      <c r="B191" s="154"/>
      <c r="C191" s="154"/>
      <c r="D191" s="136">
        <f>SUM(D190)</f>
        <v>300</v>
      </c>
      <c r="E191" s="136">
        <f>SUM(E190)</f>
        <v>0</v>
      </c>
      <c r="F191" s="136">
        <f>SUM(F190)</f>
        <v>300</v>
      </c>
      <c r="G191" s="136">
        <f>SUM(G190)</f>
        <v>300</v>
      </c>
      <c r="H191" s="97"/>
    </row>
    <row r="192" spans="2:8" ht="12.75">
      <c r="B192" s="154"/>
      <c r="C192" s="154"/>
      <c r="D192" s="136"/>
      <c r="E192" s="136"/>
      <c r="F192" s="136"/>
      <c r="G192" s="136"/>
      <c r="H192" s="97"/>
    </row>
    <row r="193" spans="2:8" ht="12.75">
      <c r="B193" s="154"/>
      <c r="C193" s="154"/>
      <c r="D193" s="136"/>
      <c r="E193" s="136"/>
      <c r="F193" s="136"/>
      <c r="G193" s="136"/>
      <c r="H193" s="97"/>
    </row>
    <row r="194" spans="1:8" ht="12.75">
      <c r="A194" s="133" t="s">
        <v>493</v>
      </c>
      <c r="B194" s="154"/>
      <c r="C194" s="154"/>
      <c r="D194" s="136"/>
      <c r="E194" s="136"/>
      <c r="F194" s="136"/>
      <c r="G194" s="136"/>
      <c r="H194" s="97"/>
    </row>
    <row r="195" spans="1:8" ht="12.75">
      <c r="A195" s="108" t="s">
        <v>174</v>
      </c>
      <c r="B195" s="154"/>
      <c r="C195" s="154"/>
      <c r="D195" s="158">
        <v>200</v>
      </c>
      <c r="E195" s="136"/>
      <c r="F195" s="158">
        <v>200</v>
      </c>
      <c r="G195" s="158">
        <v>200</v>
      </c>
      <c r="H195" s="97"/>
    </row>
    <row r="196" spans="1:8" ht="12.75">
      <c r="A196" t="s">
        <v>43</v>
      </c>
      <c r="B196" s="154"/>
      <c r="C196" s="154"/>
      <c r="D196" s="136">
        <f>SUM(D195)</f>
        <v>200</v>
      </c>
      <c r="E196" s="136">
        <f>SUM(E195)</f>
        <v>0</v>
      </c>
      <c r="F196" s="136">
        <f>SUM(F195)</f>
        <v>200</v>
      </c>
      <c r="G196" s="136">
        <f>SUM(G195)</f>
        <v>200</v>
      </c>
      <c r="H196" s="97"/>
    </row>
    <row r="197" spans="2:8" ht="12.75">
      <c r="B197" s="154"/>
      <c r="C197" s="154"/>
      <c r="D197" s="136"/>
      <c r="E197" s="136"/>
      <c r="F197" s="136"/>
      <c r="G197" s="136"/>
      <c r="H197" s="97"/>
    </row>
    <row r="198" spans="2:8" ht="12.75">
      <c r="B198" s="154"/>
      <c r="C198" s="154"/>
      <c r="D198" s="136"/>
      <c r="E198" s="136"/>
      <c r="F198" s="136"/>
      <c r="G198" s="136"/>
      <c r="H198" s="97"/>
    </row>
    <row r="199" spans="1:8" ht="12.75">
      <c r="A199" s="133" t="s">
        <v>494</v>
      </c>
      <c r="B199" s="154"/>
      <c r="C199" s="154"/>
      <c r="D199" s="136"/>
      <c r="E199" s="136"/>
      <c r="F199" s="136"/>
      <c r="G199" s="136"/>
      <c r="H199" s="97"/>
    </row>
    <row r="200" spans="1:8" ht="12.75">
      <c r="A200" s="108" t="s">
        <v>174</v>
      </c>
      <c r="B200" s="154"/>
      <c r="C200" s="154"/>
      <c r="D200" s="158">
        <v>1300</v>
      </c>
      <c r="E200" s="136"/>
      <c r="F200" s="158">
        <v>1300</v>
      </c>
      <c r="G200" s="158">
        <v>1300</v>
      </c>
      <c r="H200" s="97"/>
    </row>
    <row r="201" spans="1:8" ht="12.75">
      <c r="A201" t="s">
        <v>43</v>
      </c>
      <c r="B201" s="154"/>
      <c r="C201" s="154"/>
      <c r="D201" s="136">
        <f>SUM(D200)</f>
        <v>1300</v>
      </c>
      <c r="E201" s="136">
        <f>SUM(E200)</f>
        <v>0</v>
      </c>
      <c r="F201" s="136">
        <f>SUM(F200)</f>
        <v>1300</v>
      </c>
      <c r="G201" s="136">
        <f>SUM(G200)</f>
        <v>1300</v>
      </c>
      <c r="H201" s="97"/>
    </row>
    <row r="202" spans="2:8" ht="12.75">
      <c r="B202" s="154"/>
      <c r="C202" s="154"/>
      <c r="D202" s="136"/>
      <c r="E202" s="136"/>
      <c r="F202" s="136"/>
      <c r="G202" s="136"/>
      <c r="H202" s="97"/>
    </row>
    <row r="203" spans="2:8" ht="12.75">
      <c r="B203" s="154"/>
      <c r="C203" s="154"/>
      <c r="D203" s="136"/>
      <c r="E203" s="136"/>
      <c r="F203" s="136"/>
      <c r="G203" s="136"/>
      <c r="H203" s="97"/>
    </row>
    <row r="204" spans="1:8" ht="12.75">
      <c r="A204" s="133" t="s">
        <v>495</v>
      </c>
      <c r="B204" s="154"/>
      <c r="C204" s="154"/>
      <c r="D204" s="136"/>
      <c r="E204" s="136"/>
      <c r="F204" s="136"/>
      <c r="G204" s="136"/>
      <c r="H204" s="97"/>
    </row>
    <row r="205" spans="1:8" ht="12.75">
      <c r="A205" s="108" t="s">
        <v>310</v>
      </c>
      <c r="B205" s="154"/>
      <c r="C205" s="154"/>
      <c r="D205" s="158">
        <v>200</v>
      </c>
      <c r="E205" s="136"/>
      <c r="F205" s="158">
        <v>200</v>
      </c>
      <c r="G205" s="158">
        <v>200</v>
      </c>
      <c r="H205" s="97"/>
    </row>
    <row r="206" spans="1:8" ht="12.75">
      <c r="A206" s="108" t="s">
        <v>311</v>
      </c>
      <c r="B206" s="154"/>
      <c r="C206" s="154"/>
      <c r="D206" s="158">
        <v>1500</v>
      </c>
      <c r="E206" s="136"/>
      <c r="F206" s="158">
        <v>1500</v>
      </c>
      <c r="G206" s="158">
        <v>1500</v>
      </c>
      <c r="H206" s="97"/>
    </row>
    <row r="207" spans="1:8" ht="12.75">
      <c r="A207" s="108" t="s">
        <v>312</v>
      </c>
      <c r="B207" s="154"/>
      <c r="C207" s="154"/>
      <c r="D207" s="158">
        <v>1600</v>
      </c>
      <c r="E207" s="136"/>
      <c r="F207" s="158">
        <v>1600</v>
      </c>
      <c r="G207" s="158">
        <v>1600</v>
      </c>
      <c r="H207" s="97"/>
    </row>
    <row r="208" spans="1:8" ht="12.75">
      <c r="A208" t="s">
        <v>43</v>
      </c>
      <c r="B208" s="154"/>
      <c r="C208" s="154"/>
      <c r="D208" s="136">
        <f>SUM(D205:D207)</f>
        <v>3300</v>
      </c>
      <c r="E208" s="136">
        <f>SUM(E205:E207)</f>
        <v>0</v>
      </c>
      <c r="F208" s="136">
        <f>SUM(F205:F207)</f>
        <v>3300</v>
      </c>
      <c r="G208" s="136">
        <f>SUM(G205:G207)</f>
        <v>3300</v>
      </c>
      <c r="H208" s="97"/>
    </row>
    <row r="209" spans="2:8" ht="12.75">
      <c r="B209" s="154"/>
      <c r="C209" s="154"/>
      <c r="D209" s="136"/>
      <c r="E209" s="136"/>
      <c r="F209" s="136"/>
      <c r="G209" s="136"/>
      <c r="H209" s="97"/>
    </row>
    <row r="210" spans="2:8" ht="12.75">
      <c r="B210" s="154"/>
      <c r="C210" s="154"/>
      <c r="D210" s="136"/>
      <c r="E210" s="136"/>
      <c r="F210" s="136"/>
      <c r="G210" s="136"/>
      <c r="H210" s="97"/>
    </row>
    <row r="211" spans="1:8" ht="12.75">
      <c r="A211" s="133" t="s">
        <v>313</v>
      </c>
      <c r="B211" s="154"/>
      <c r="C211" s="154"/>
      <c r="D211" s="136"/>
      <c r="E211" s="136"/>
      <c r="F211" s="136"/>
      <c r="G211" s="136"/>
      <c r="H211" s="97"/>
    </row>
    <row r="212" spans="1:8" ht="12.75">
      <c r="A212" s="108" t="s">
        <v>174</v>
      </c>
      <c r="B212" s="154"/>
      <c r="C212" s="154"/>
      <c r="D212" s="158">
        <v>500</v>
      </c>
      <c r="E212" s="136"/>
      <c r="F212" s="158">
        <v>1000</v>
      </c>
      <c r="G212" s="158">
        <v>1000</v>
      </c>
      <c r="H212" s="97"/>
    </row>
    <row r="213" spans="1:8" ht="12.75">
      <c r="A213" t="s">
        <v>43</v>
      </c>
      <c r="B213" s="154"/>
      <c r="C213" s="154"/>
      <c r="D213" s="136">
        <f>SUM(D212)</f>
        <v>500</v>
      </c>
      <c r="E213" s="136">
        <f>SUM(E212)</f>
        <v>0</v>
      </c>
      <c r="F213" s="136">
        <f>SUM(F212)</f>
        <v>1000</v>
      </c>
      <c r="G213" s="136">
        <f>SUM(G212)</f>
        <v>1000</v>
      </c>
      <c r="H213" s="97"/>
    </row>
    <row r="214" spans="2:8" ht="12.75">
      <c r="B214" s="154"/>
      <c r="C214" s="154"/>
      <c r="D214" s="136"/>
      <c r="E214" s="136"/>
      <c r="F214" s="136"/>
      <c r="G214" s="136"/>
      <c r="H214" s="97"/>
    </row>
    <row r="215" spans="2:8" ht="12.75">
      <c r="B215" s="154"/>
      <c r="C215" s="154"/>
      <c r="D215" s="136"/>
      <c r="E215" s="136"/>
      <c r="F215" s="136"/>
      <c r="G215" s="136"/>
      <c r="H215" s="97"/>
    </row>
    <row r="216" spans="2:8" ht="12.75">
      <c r="B216" s="154"/>
      <c r="C216" s="154"/>
      <c r="D216" s="136"/>
      <c r="E216" s="136"/>
      <c r="F216" s="136"/>
      <c r="G216" s="136"/>
      <c r="H216" s="97"/>
    </row>
    <row r="217" spans="2:8" ht="12.75">
      <c r="B217" s="154"/>
      <c r="C217" s="154"/>
      <c r="D217" s="136"/>
      <c r="E217" s="136"/>
      <c r="F217" s="136"/>
      <c r="G217" s="136"/>
      <c r="H217" s="97"/>
    </row>
    <row r="218" spans="2:8" ht="12.75">
      <c r="B218" s="154"/>
      <c r="C218" s="154"/>
      <c r="D218" s="136"/>
      <c r="E218" s="136"/>
      <c r="F218" s="136"/>
      <c r="G218" s="136"/>
      <c r="H218" s="97"/>
    </row>
    <row r="219" spans="1:8" ht="12.75">
      <c r="A219" s="151" t="s">
        <v>387</v>
      </c>
      <c r="B219" s="154"/>
      <c r="C219" s="154"/>
      <c r="D219" s="136"/>
      <c r="E219" s="136"/>
      <c r="F219" s="136"/>
      <c r="G219" s="136"/>
      <c r="H219" s="97"/>
    </row>
    <row r="220" spans="1:8" ht="12.75">
      <c r="A220" s="108" t="s">
        <v>174</v>
      </c>
      <c r="B220" s="154"/>
      <c r="C220" s="154"/>
      <c r="D220" s="158">
        <v>406</v>
      </c>
      <c r="E220" s="136"/>
      <c r="F220" s="136"/>
      <c r="G220" s="136"/>
      <c r="H220" s="97"/>
    </row>
    <row r="221" spans="1:8" ht="12.75">
      <c r="A221" t="s">
        <v>43</v>
      </c>
      <c r="B221" s="154"/>
      <c r="C221" s="154"/>
      <c r="D221" s="136">
        <f>SUM(D220)</f>
        <v>406</v>
      </c>
      <c r="E221" s="136"/>
      <c r="F221" s="136"/>
      <c r="G221" s="136"/>
      <c r="H221" s="97"/>
    </row>
    <row r="222" spans="2:8" ht="12.75">
      <c r="B222" s="154"/>
      <c r="C222" s="154"/>
      <c r="D222" s="136"/>
      <c r="E222" s="136"/>
      <c r="F222" s="136"/>
      <c r="G222" s="136"/>
      <c r="H222" s="97"/>
    </row>
    <row r="223" spans="2:8" ht="12.75">
      <c r="B223" s="154"/>
      <c r="C223" s="154"/>
      <c r="D223" s="136"/>
      <c r="E223" s="136"/>
      <c r="F223" s="136"/>
      <c r="G223" s="136"/>
      <c r="H223" s="97"/>
    </row>
    <row r="224" spans="1:8" ht="12.75">
      <c r="A224" s="151" t="s">
        <v>405</v>
      </c>
      <c r="B224" s="154"/>
      <c r="C224" s="154"/>
      <c r="D224" s="136"/>
      <c r="E224" s="136"/>
      <c r="F224" s="136"/>
      <c r="G224" s="136"/>
      <c r="H224" s="97"/>
    </row>
    <row r="225" spans="1:8" ht="12.75">
      <c r="A225" s="108" t="s">
        <v>406</v>
      </c>
      <c r="B225" s="154"/>
      <c r="C225" s="154"/>
      <c r="D225" s="158">
        <v>74</v>
      </c>
      <c r="E225" s="136"/>
      <c r="F225" s="136"/>
      <c r="G225" s="158">
        <v>45</v>
      </c>
      <c r="H225" s="97"/>
    </row>
    <row r="226" spans="1:8" ht="12.75">
      <c r="A226" t="s">
        <v>43</v>
      </c>
      <c r="B226" s="154"/>
      <c r="C226" s="154"/>
      <c r="D226" s="136">
        <f>SUM(D225)</f>
        <v>74</v>
      </c>
      <c r="E226" s="136"/>
      <c r="F226" s="136"/>
      <c r="G226" s="136">
        <f>SUM(G225)</f>
        <v>45</v>
      </c>
      <c r="H226" s="97"/>
    </row>
    <row r="227" spans="2:8" ht="12.75">
      <c r="B227" s="154"/>
      <c r="C227" s="154"/>
      <c r="D227" s="136"/>
      <c r="E227" s="136"/>
      <c r="F227" s="136"/>
      <c r="G227" s="136"/>
      <c r="H227" s="97"/>
    </row>
    <row r="228" spans="2:8" ht="12.75">
      <c r="B228" s="154"/>
      <c r="C228" s="154"/>
      <c r="D228" s="136"/>
      <c r="E228" s="136"/>
      <c r="F228" s="136"/>
      <c r="G228" s="136"/>
      <c r="H228" s="97"/>
    </row>
    <row r="229" spans="1:8" ht="12.75">
      <c r="A229" s="151" t="s">
        <v>388</v>
      </c>
      <c r="B229" s="154"/>
      <c r="C229" s="154"/>
      <c r="D229" s="136"/>
      <c r="E229" s="136"/>
      <c r="F229" s="136"/>
      <c r="G229" s="136"/>
      <c r="H229" s="97"/>
    </row>
    <row r="230" spans="1:8" ht="12.75">
      <c r="A230" s="108" t="s">
        <v>174</v>
      </c>
      <c r="B230" s="154"/>
      <c r="C230" s="154"/>
      <c r="D230" s="158">
        <v>10</v>
      </c>
      <c r="E230" s="136"/>
      <c r="F230" s="136"/>
      <c r="G230" s="136"/>
      <c r="H230" s="97"/>
    </row>
    <row r="231" spans="1:8" ht="12.75">
      <c r="A231" t="s">
        <v>43</v>
      </c>
      <c r="B231" s="154"/>
      <c r="C231" s="154"/>
      <c r="D231" s="136">
        <f>SUM(D230)</f>
        <v>10</v>
      </c>
      <c r="E231" s="136"/>
      <c r="F231" s="136"/>
      <c r="G231" s="136"/>
      <c r="H231" s="97"/>
    </row>
    <row r="232" spans="2:8" ht="12.75">
      <c r="B232" s="154"/>
      <c r="C232" s="154"/>
      <c r="D232" s="136"/>
      <c r="E232" s="136"/>
      <c r="F232" s="136"/>
      <c r="G232" s="136"/>
      <c r="H232" s="97"/>
    </row>
    <row r="233" spans="2:8" ht="12.75">
      <c r="B233" s="154"/>
      <c r="C233" s="154"/>
      <c r="D233" s="136"/>
      <c r="E233" s="136"/>
      <c r="F233" s="136"/>
      <c r="G233" s="136"/>
      <c r="H233" s="97"/>
    </row>
    <row r="234" spans="2:8" ht="12.75">
      <c r="B234" s="154"/>
      <c r="C234" s="154"/>
      <c r="D234" s="136"/>
      <c r="E234" s="136"/>
      <c r="F234" s="136"/>
      <c r="G234" s="136"/>
      <c r="H234" s="97"/>
    </row>
    <row r="235" spans="2:8" ht="12.75">
      <c r="B235" s="142"/>
      <c r="C235" s="142"/>
      <c r="D235" s="47"/>
      <c r="F235" s="47"/>
      <c r="H235" s="97"/>
    </row>
    <row r="236" spans="1:8" ht="12.75">
      <c r="A236" s="104" t="s">
        <v>182</v>
      </c>
      <c r="B236" s="154" t="e">
        <f>SUM(+B146+#REF!+B141+#REF!+#REF!+#REF!+B133+B128+B115+B75+B181)</f>
        <v>#REF!</v>
      </c>
      <c r="C236" s="154" t="e">
        <f>SUM(+C146+#REF!+C141+#REF!+#REF!+#REF!+C133+C128+C115+C75+C181)</f>
        <v>#REF!</v>
      </c>
      <c r="D236" s="155" t="e">
        <f>SUM(D231+D226+D221+D213+D208+D201+D196+D191+D186+D181+D176+D171+D165+D160+D153+D146+#REF!+#REF!+#REF!+D141+#REF!+D133+D128+D115+D109+D102+#REF!+#REF!+#REF!+#REF!+#REF!+D95+D85+D80+D75+D66+D59+D54+D49+D44)</f>
        <v>#REF!</v>
      </c>
      <c r="E236" s="155" t="e">
        <f>SUM(E231+E226+E221+E213+E208+E201+E196+E191+E186+E181+E176+E171+E165+E160+E153+E146+#REF!+#REF!+#REF!+E141+#REF!+E133+E128+E115+E109+E102+#REF!+#REF!+#REF!+#REF!+#REF!+E95+E85+E80+E75+E66+E59+E54+E49+E44)</f>
        <v>#REF!</v>
      </c>
      <c r="F236" s="155">
        <f>F231+F226+F221+F213+F208+F201+F196+F191+F186+F181+F176+F171+F165+F160+F153+F146+F141+F133+F128+F122+F115+F109+F102+F95+F85+F80+F75+F66+F59+F54+F49+F44</f>
        <v>1194203</v>
      </c>
      <c r="G236" s="155">
        <f>G231+G226+G221+G213+G208+G201+G196+G191+G186+G181+G176+G171+G165+G160+G153+G146+G141+G133+G128+G122+G115+G109+G102+G95+G85+G80+G75+G66+G59+G54+G49+G44</f>
        <v>1296865</v>
      </c>
      <c r="H236" s="97"/>
    </row>
    <row r="237" spans="2:8" ht="12.75">
      <c r="B237" s="142"/>
      <c r="C237" s="142"/>
      <c r="D237" s="47"/>
      <c r="F237" s="47"/>
      <c r="H237" s="97"/>
    </row>
    <row r="238" spans="1:8" ht="12.75">
      <c r="A238" s="104" t="s">
        <v>7</v>
      </c>
      <c r="B238" s="142" t="e">
        <f>SUM(#REF!+#REF!+B137+#REF!+B70)</f>
        <v>#REF!</v>
      </c>
      <c r="C238" s="142" t="e">
        <f>SUM(#REF!+#REF!+C137+#REF!+C70)</f>
        <v>#REF!</v>
      </c>
      <c r="D238" s="134" t="e">
        <f>SUM(D150+#REF!+#REF!+#REF!+D137+#REF!+D106+D99+#REF!+#REF!+#REF!+#REF!+#REF!+D70+D63+D41)</f>
        <v>#REF!</v>
      </c>
      <c r="E238" s="134" t="e">
        <f>SUM(E150+#REF!+#REF!+#REF!+E137+#REF!+E106+E99+#REF!+#REF!+#REF!+#REF!+#REF!+E70+E63+E41)</f>
        <v>#REF!</v>
      </c>
      <c r="F238" s="134">
        <f>SUM(F150+F137+F119+F106+F99+F70+F63+F41)</f>
        <v>103948</v>
      </c>
      <c r="G238" s="134">
        <f>SUM(G150+G137+G119+G106+G99+G70+G63+G41)</f>
        <v>107189</v>
      </c>
      <c r="H238" s="135"/>
    </row>
    <row r="239" spans="1:8" ht="12.75">
      <c r="A239" s="104" t="s">
        <v>171</v>
      </c>
      <c r="B239" s="142" t="e">
        <f>SUM(#REF!+#REF!+B138+#REF!+B71)</f>
        <v>#REF!</v>
      </c>
      <c r="C239" s="142" t="e">
        <f>SUM(#REF!+#REF!+C138+#REF!+C71)</f>
        <v>#REF!</v>
      </c>
      <c r="D239" s="134" t="e">
        <f>SUM(D170+D159+#REF!+#REF!+#REF!+D138+#REF!+D107+D100+#REF!+#REF!+D71+D64+D42)</f>
        <v>#REF!</v>
      </c>
      <c r="E239" s="134" t="e">
        <f>SUM(E170+E159+#REF!+#REF!+#REF!+E138+#REF!+E107+E100+#REF!+#REF!+E71+E64+E42)</f>
        <v>#REF!</v>
      </c>
      <c r="F239" s="134">
        <f>SUM(F170+F159+F138+F120+F107+F100+F71+F64+F42)</f>
        <v>24294</v>
      </c>
      <c r="G239" s="134">
        <f>SUM(G170+G159+G138+G120+G107+G100+G71+G64+G42)</f>
        <v>25406</v>
      </c>
      <c r="H239" s="135"/>
    </row>
    <row r="240" spans="1:8" ht="12.75">
      <c r="A240" s="104" t="s">
        <v>9</v>
      </c>
      <c r="B240" s="142" t="e">
        <f>SUM(B145+#REF!+B140+#REF!+#REF!+B132+B126+B113+B72)</f>
        <v>#REF!</v>
      </c>
      <c r="C240" s="142" t="e">
        <f>SUM(C145+#REF!+C140+#REF!+#REF!+C132+C126+C113+C72)</f>
        <v>#REF!</v>
      </c>
      <c r="D240" s="134" t="e">
        <f>SUM(D151+#REF!+#REF!+#REF!+D140+D132+D126+D113+D108+D101+D72+D65+D58+D53+D48+D43+D145)</f>
        <v>#REF!</v>
      </c>
      <c r="E240" s="134" t="e">
        <f>SUM(E151+#REF!+#REF!+#REF!+E140+E132+E126+E113+E108+E101+E72+E65+E58+E53+E48+E43+E145)</f>
        <v>#REF!</v>
      </c>
      <c r="F240" s="134">
        <f>SUM(F151+F145+F140+F132+F126+F121+F113+F108+F101+F72+F65+F58+F53+F48+F43)</f>
        <v>250621</v>
      </c>
      <c r="G240" s="134">
        <f>SUM(G151+G145+G140+G132+G126+G121+G113+G108+G101+G72+G65+G58+G53+G48+G43)</f>
        <v>266190</v>
      </c>
      <c r="H240" s="135"/>
    </row>
    <row r="241" spans="1:8" ht="12.75">
      <c r="A241" s="104" t="s">
        <v>407</v>
      </c>
      <c r="B241" s="142">
        <f>SUM(B181)</f>
        <v>45740</v>
      </c>
      <c r="C241" s="142">
        <f>SUM(C181)</f>
        <v>47850</v>
      </c>
      <c r="D241" s="134">
        <f>SUM(D212+D207+D206+D205+D200+D195+D190+D185+D180+D175+D169+D164+D158+D152+D220+D230)</f>
        <v>19948</v>
      </c>
      <c r="E241" s="134">
        <f>SUM(E212+E207+E206+E205+E200+E195+E190+E185+E180+E175+E169+E164+E158+E152+E220+E230)</f>
        <v>0</v>
      </c>
      <c r="F241" s="134">
        <f>SUM(F212+F207+F206+F205+F200+F195+F190+F185+F180+F175+F169+F164+F158+F152+F220+F230)</f>
        <v>15140</v>
      </c>
      <c r="G241" s="134">
        <f>SUM(G212+G207+G206+G205+G200+G195+G190+G185+G180+G175+G169+G164+G158+G152+G220+G230)</f>
        <v>18305</v>
      </c>
      <c r="H241" s="135"/>
    </row>
    <row r="242" spans="1:8" ht="12.75">
      <c r="A242" s="104" t="s">
        <v>408</v>
      </c>
      <c r="B242" s="142" t="e">
        <f>SUM(#REF!+B73)</f>
        <v>#REF!</v>
      </c>
      <c r="C242" s="142" t="e">
        <f>SUM(#REF!+C73)</f>
        <v>#REF!</v>
      </c>
      <c r="D242" s="134">
        <f>SUM(D225+D139+D127+D114+D94+D84+D79+D73)</f>
        <v>155636</v>
      </c>
      <c r="E242" s="134">
        <f>SUM(E225+E139+E127+E114+E94+E84+E79+E73)</f>
        <v>0</v>
      </c>
      <c r="F242" s="134">
        <f>SUM(F225+F139+F127+F114+F94+F84+F79+F73)</f>
        <v>36021</v>
      </c>
      <c r="G242" s="134">
        <f>SUM(G225+G139+G127+G114+G94+G84+G79+G73)</f>
        <v>38672</v>
      </c>
      <c r="H242" s="135"/>
    </row>
    <row r="243" spans="1:8" ht="12.75">
      <c r="A243" s="104" t="s">
        <v>184</v>
      </c>
      <c r="B243" s="142"/>
      <c r="C243" s="142"/>
      <c r="D243" s="134">
        <f>SUM(D74)</f>
        <v>469320</v>
      </c>
      <c r="E243" s="134">
        <f>SUM(E74)</f>
        <v>0</v>
      </c>
      <c r="F243" s="134">
        <f>SUM(F74)</f>
        <v>764179</v>
      </c>
      <c r="G243" s="134">
        <f>SUM(G74)</f>
        <v>841103</v>
      </c>
      <c r="H243" s="135"/>
    </row>
    <row r="244" spans="1:8" ht="12.75">
      <c r="A244" s="104" t="s">
        <v>185</v>
      </c>
      <c r="B244" s="154" t="e">
        <f>SUM(B238:B242)</f>
        <v>#REF!</v>
      </c>
      <c r="C244" s="154" t="e">
        <f>SUM(C238:C242)</f>
        <v>#REF!</v>
      </c>
      <c r="D244" s="136" t="e">
        <f>SUM(D238:D243)</f>
        <v>#REF!</v>
      </c>
      <c r="E244" s="136" t="e">
        <f>SUM(E238:E243)</f>
        <v>#REF!</v>
      </c>
      <c r="F244" s="136">
        <f>SUM(F238:F243)</f>
        <v>1194203</v>
      </c>
      <c r="G244" s="136">
        <f>SUM(G238:G243)</f>
        <v>1296865</v>
      </c>
      <c r="H244" s="97"/>
    </row>
  </sheetData>
  <mergeCells count="10">
    <mergeCell ref="A1:H1"/>
    <mergeCell ref="A3:H3"/>
    <mergeCell ref="A4:H4"/>
    <mergeCell ref="A5:H5"/>
    <mergeCell ref="A32:H32"/>
    <mergeCell ref="A33:H33"/>
    <mergeCell ref="A37:A38"/>
    <mergeCell ref="B37:B38"/>
    <mergeCell ref="C37:C38"/>
    <mergeCell ref="D38:E3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headerFooter alignWithMargins="0">
    <oddHeader>&amp;R4/A. sz. melléklet a 13/2011. (VII. 05.) sz.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37">
      <selection activeCell="O69" sqref="O69"/>
    </sheetView>
  </sheetViews>
  <sheetFormatPr defaultColWidth="9.140625" defaultRowHeight="12.75"/>
  <cols>
    <col min="1" max="1" width="18.00390625" style="0" customWidth="1"/>
    <col min="4" max="4" width="8.140625" style="0" customWidth="1"/>
    <col min="5" max="5" width="0.13671875" style="0" hidden="1" customWidth="1"/>
    <col min="6" max="6" width="9.140625" style="0" hidden="1" customWidth="1"/>
    <col min="7" max="7" width="15.7109375" style="0" hidden="1" customWidth="1"/>
    <col min="8" max="8" width="0.13671875" style="0" hidden="1" customWidth="1"/>
    <col min="9" max="9" width="9.140625" style="0" hidden="1" customWidth="1"/>
    <col min="10" max="11" width="15.8515625" style="0" customWidth="1"/>
  </cols>
  <sheetData>
    <row r="1" spans="1:8" ht="15.75" hidden="1">
      <c r="A1" s="262"/>
      <c r="B1" s="282"/>
      <c r="C1" s="282"/>
      <c r="D1" s="282"/>
      <c r="E1" s="282"/>
      <c r="F1" s="282"/>
      <c r="G1" s="282"/>
      <c r="H1" s="282"/>
    </row>
    <row r="2" spans="1:8" ht="15.75" hidden="1">
      <c r="A2" s="124"/>
      <c r="B2" s="37"/>
      <c r="C2" s="37"/>
      <c r="D2" s="37"/>
      <c r="E2" s="37"/>
      <c r="F2" s="37"/>
      <c r="G2" s="37"/>
      <c r="H2" s="37"/>
    </row>
    <row r="3" spans="1:8" ht="15.75" hidden="1">
      <c r="A3" s="124"/>
      <c r="B3" s="37"/>
      <c r="C3" s="37"/>
      <c r="D3" s="37"/>
      <c r="E3" s="37"/>
      <c r="F3" s="37"/>
      <c r="G3" s="37"/>
      <c r="H3" s="37"/>
    </row>
    <row r="4" spans="1:8" ht="15.75" hidden="1">
      <c r="A4" s="262"/>
      <c r="B4" s="282"/>
      <c r="C4" s="282"/>
      <c r="D4" s="282"/>
      <c r="E4" s="282"/>
      <c r="F4" s="282"/>
      <c r="G4" s="282"/>
      <c r="H4" s="282"/>
    </row>
    <row r="5" spans="1:8" ht="15.75" hidden="1">
      <c r="A5" s="262"/>
      <c r="B5" s="282"/>
      <c r="C5" s="282"/>
      <c r="D5" s="282"/>
      <c r="E5" s="282"/>
      <c r="F5" s="282"/>
      <c r="G5" s="282"/>
      <c r="H5" s="282"/>
    </row>
    <row r="6" spans="1:8" ht="9" customHeight="1" hidden="1">
      <c r="A6" s="262"/>
      <c r="B6" s="282"/>
      <c r="C6" s="282"/>
      <c r="D6" s="282"/>
      <c r="E6" s="282"/>
      <c r="F6" s="282"/>
      <c r="G6" s="282"/>
      <c r="H6" s="282"/>
    </row>
    <row r="7" spans="1:8" ht="15.75" hidden="1">
      <c r="A7" s="30"/>
      <c r="B7" s="37"/>
      <c r="C7" s="37"/>
      <c r="D7" s="37"/>
      <c r="E7" s="37"/>
      <c r="F7" s="37"/>
      <c r="G7" s="37"/>
      <c r="H7" s="37"/>
    </row>
    <row r="8" spans="1:8" ht="15.75" hidden="1">
      <c r="A8" s="125"/>
      <c r="B8" s="37"/>
      <c r="C8" s="37"/>
      <c r="D8" s="37"/>
      <c r="E8" s="37"/>
      <c r="F8" s="37"/>
      <c r="G8" s="37"/>
      <c r="H8" s="37"/>
    </row>
    <row r="9" spans="1:8" ht="15.75" hidden="1">
      <c r="A9" s="125"/>
      <c r="B9" s="37"/>
      <c r="C9" s="37"/>
      <c r="D9" s="37"/>
      <c r="E9" s="37"/>
      <c r="F9" s="37"/>
      <c r="G9" s="37"/>
      <c r="H9" s="37"/>
    </row>
    <row r="10" spans="1:8" ht="15.75" hidden="1">
      <c r="A10" s="125"/>
      <c r="B10" s="37"/>
      <c r="C10" s="37"/>
      <c r="D10" s="37"/>
      <c r="E10" s="37"/>
      <c r="F10" s="37"/>
      <c r="G10" s="37"/>
      <c r="H10" s="37"/>
    </row>
    <row r="11" spans="1:8" ht="15.75" hidden="1">
      <c r="A11" s="125"/>
      <c r="B11" s="37"/>
      <c r="C11" s="37"/>
      <c r="D11" s="37"/>
      <c r="E11" s="37"/>
      <c r="F11" s="37"/>
      <c r="G11" s="37"/>
      <c r="H11" s="37"/>
    </row>
    <row r="12" spans="1:8" ht="15.75" hidden="1">
      <c r="A12" s="37"/>
      <c r="B12" s="37"/>
      <c r="C12" s="37"/>
      <c r="D12" s="37"/>
      <c r="E12" s="37"/>
      <c r="F12" s="37"/>
      <c r="G12" s="37"/>
      <c r="H12" s="56"/>
    </row>
    <row r="13" spans="1:8" ht="58.5" customHeight="1" hidden="1">
      <c r="A13" s="127"/>
      <c r="B13" s="127"/>
      <c r="C13" s="127"/>
      <c r="D13" s="127"/>
      <c r="E13" s="127"/>
      <c r="F13" s="127"/>
      <c r="G13" s="127"/>
      <c r="H13" s="127"/>
    </row>
    <row r="14" spans="1:8" ht="39.75" customHeight="1" hidden="1">
      <c r="A14" s="122"/>
      <c r="B14" s="65"/>
      <c r="C14" s="126"/>
      <c r="D14" s="65"/>
      <c r="E14" s="126"/>
      <c r="F14" s="126"/>
      <c r="G14" s="65"/>
      <c r="H14" s="65"/>
    </row>
    <row r="15" spans="1:8" ht="39.75" customHeight="1" hidden="1">
      <c r="A15" s="122"/>
      <c r="B15" s="65"/>
      <c r="C15" s="65"/>
      <c r="D15" s="65"/>
      <c r="E15" s="65"/>
      <c r="F15" s="65"/>
      <c r="G15" s="65"/>
      <c r="H15" s="65"/>
    </row>
    <row r="16" spans="1:8" ht="39.75" customHeight="1" hidden="1">
      <c r="A16" s="122"/>
      <c r="B16" s="65"/>
      <c r="C16" s="65"/>
      <c r="D16" s="65"/>
      <c r="E16" s="65"/>
      <c r="F16" s="65"/>
      <c r="G16" s="65"/>
      <c r="H16" s="65"/>
    </row>
    <row r="17" spans="1:8" ht="39.75" customHeight="1" hidden="1">
      <c r="A17" s="122"/>
      <c r="B17" s="65"/>
      <c r="C17" s="126"/>
      <c r="D17" s="65"/>
      <c r="E17" s="126"/>
      <c r="F17" s="126"/>
      <c r="G17" s="65"/>
      <c r="H17" s="65"/>
    </row>
    <row r="18" spans="1:8" ht="39.75" customHeight="1" hidden="1">
      <c r="A18" s="122"/>
      <c r="B18" s="65"/>
      <c r="C18" s="65"/>
      <c r="D18" s="65"/>
      <c r="E18" s="65"/>
      <c r="F18" s="65"/>
      <c r="G18" s="65"/>
      <c r="H18" s="65"/>
    </row>
    <row r="19" spans="1:8" ht="39.75" customHeight="1" hidden="1">
      <c r="A19" s="123"/>
      <c r="B19" s="54"/>
      <c r="C19" s="54"/>
      <c r="D19" s="54"/>
      <c r="E19" s="54"/>
      <c r="F19" s="54"/>
      <c r="G19" s="54"/>
      <c r="H19" s="54"/>
    </row>
    <row r="20" ht="12.75" hidden="1"/>
    <row r="21" ht="12.75" hidden="1"/>
    <row r="22" spans="1:11" ht="12.75">
      <c r="A22" s="104" t="s">
        <v>176</v>
      </c>
      <c r="B22" s="104"/>
      <c r="C22" s="104"/>
      <c r="D22" s="104"/>
      <c r="E22" s="104"/>
      <c r="F22" s="104"/>
      <c r="G22" s="104"/>
      <c r="H22" s="104"/>
      <c r="I22" s="104"/>
      <c r="K22" t="s">
        <v>168</v>
      </c>
    </row>
    <row r="23" spans="1:9" ht="12.75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2.75">
      <c r="A24" s="104"/>
      <c r="B24" s="104"/>
      <c r="C24" s="104"/>
      <c r="D24" s="104"/>
      <c r="E24" s="104"/>
      <c r="F24" s="104"/>
      <c r="G24" s="104"/>
      <c r="H24" s="104"/>
      <c r="I24" s="104"/>
    </row>
    <row r="25" spans="1:12" ht="12.75">
      <c r="A25" s="128"/>
      <c r="B25" s="128"/>
      <c r="C25" s="128"/>
      <c r="D25" s="128"/>
      <c r="E25" s="128"/>
      <c r="F25" s="128"/>
      <c r="G25" s="128"/>
      <c r="H25" s="128"/>
      <c r="I25" s="128"/>
      <c r="J25" s="129"/>
      <c r="K25" s="129"/>
      <c r="L25" s="37"/>
    </row>
    <row r="26" spans="1:12" ht="12.75">
      <c r="A26" s="114" t="s">
        <v>169</v>
      </c>
      <c r="B26" s="114"/>
      <c r="C26" s="114"/>
      <c r="D26" s="114"/>
      <c r="E26" s="114" t="s">
        <v>170</v>
      </c>
      <c r="F26" s="114"/>
      <c r="G26" s="113" t="s">
        <v>307</v>
      </c>
      <c r="H26" s="114"/>
      <c r="I26" s="114"/>
      <c r="J26" s="113" t="s">
        <v>404</v>
      </c>
      <c r="K26" s="113" t="s">
        <v>360</v>
      </c>
      <c r="L26" s="132"/>
    </row>
    <row r="27" spans="1:12" ht="12.75">
      <c r="A27" s="131"/>
      <c r="B27" s="131"/>
      <c r="C27" s="131"/>
      <c r="D27" s="131"/>
      <c r="E27" s="131"/>
      <c r="F27" s="131"/>
      <c r="G27" s="89" t="s">
        <v>409</v>
      </c>
      <c r="H27" s="131"/>
      <c r="I27" s="131"/>
      <c r="J27" s="89" t="s">
        <v>361</v>
      </c>
      <c r="K27" s="89" t="s">
        <v>457</v>
      </c>
      <c r="L27" s="132"/>
    </row>
    <row r="28" spans="1:12" ht="12.75">
      <c r="A28" s="114"/>
      <c r="B28" s="114"/>
      <c r="C28" s="114"/>
      <c r="D28" s="114"/>
      <c r="E28" s="114"/>
      <c r="F28" s="114"/>
      <c r="G28" s="113"/>
      <c r="H28" s="114"/>
      <c r="I28" s="114"/>
      <c r="J28" s="113"/>
      <c r="K28" s="113"/>
      <c r="L28" s="132"/>
    </row>
    <row r="29" spans="1:12" ht="12.75">
      <c r="A29" s="133" t="s">
        <v>496</v>
      </c>
      <c r="G29" s="134"/>
      <c r="J29" s="134"/>
      <c r="K29" s="138"/>
      <c r="L29" s="118"/>
    </row>
    <row r="30" spans="1:12" ht="12.75">
      <c r="A30" t="s">
        <v>7</v>
      </c>
      <c r="E30">
        <v>15054</v>
      </c>
      <c r="G30" s="134">
        <v>8907</v>
      </c>
      <c r="J30" s="134">
        <v>14932</v>
      </c>
      <c r="K30" s="138">
        <v>15613</v>
      </c>
      <c r="L30" s="117"/>
    </row>
    <row r="31" spans="1:12" ht="12.75">
      <c r="A31" t="s">
        <v>171</v>
      </c>
      <c r="E31">
        <v>5137</v>
      </c>
      <c r="G31" s="134">
        <v>2334</v>
      </c>
      <c r="J31" s="134">
        <v>3505</v>
      </c>
      <c r="K31" s="138">
        <v>3688</v>
      </c>
      <c r="L31" s="117"/>
    </row>
    <row r="32" spans="1:12" ht="12.75">
      <c r="A32" t="s">
        <v>9</v>
      </c>
      <c r="E32">
        <v>11737</v>
      </c>
      <c r="G32" s="134">
        <v>14600</v>
      </c>
      <c r="J32" s="134">
        <v>20550</v>
      </c>
      <c r="K32" s="138">
        <v>20769</v>
      </c>
      <c r="L32" s="117"/>
    </row>
    <row r="33" spans="1:12" ht="12.75">
      <c r="A33" t="s">
        <v>174</v>
      </c>
      <c r="G33" s="134">
        <v>4115</v>
      </c>
      <c r="J33" s="134">
        <v>3604</v>
      </c>
      <c r="K33" s="138">
        <v>3604</v>
      </c>
      <c r="L33" s="117"/>
    </row>
    <row r="34" spans="1:12" ht="12.75">
      <c r="A34" t="s">
        <v>43</v>
      </c>
      <c r="E34" s="104">
        <v>31928</v>
      </c>
      <c r="G34" s="136">
        <f>SUM(G30:G33)</f>
        <v>29956</v>
      </c>
      <c r="J34" s="136">
        <f>SUM(J30:J33)</f>
        <v>42591</v>
      </c>
      <c r="K34" s="136">
        <f>SUM(K30:K33)</f>
        <v>43674</v>
      </c>
      <c r="L34" s="118"/>
    </row>
    <row r="35" spans="7:12" ht="12.75">
      <c r="G35" s="134"/>
      <c r="J35" s="134"/>
      <c r="K35" s="138"/>
      <c r="L35" s="118"/>
    </row>
    <row r="36" spans="1:12" ht="12.75">
      <c r="A36" s="133" t="s">
        <v>497</v>
      </c>
      <c r="G36" s="134"/>
      <c r="J36" s="134"/>
      <c r="K36" s="138"/>
      <c r="L36" s="118"/>
    </row>
    <row r="37" spans="1:12" ht="12.75">
      <c r="A37" t="s">
        <v>9</v>
      </c>
      <c r="E37">
        <v>20427</v>
      </c>
      <c r="G37" s="134">
        <v>4500</v>
      </c>
      <c r="J37" s="134">
        <v>4598</v>
      </c>
      <c r="K37" s="138">
        <v>4598</v>
      </c>
      <c r="L37" s="117"/>
    </row>
    <row r="38" spans="1:12" ht="12.75">
      <c r="A38" t="s">
        <v>43</v>
      </c>
      <c r="E38" s="104">
        <v>20427</v>
      </c>
      <c r="G38" s="136">
        <f>SUM(G37)</f>
        <v>4500</v>
      </c>
      <c r="J38" s="136">
        <f>SUM(J37)</f>
        <v>4598</v>
      </c>
      <c r="K38" s="136">
        <f>SUM(K37)</f>
        <v>4598</v>
      </c>
      <c r="L38" s="118"/>
    </row>
    <row r="39" spans="7:12" ht="12.75">
      <c r="G39" s="134"/>
      <c r="J39" s="134"/>
      <c r="K39" s="138"/>
      <c r="L39" s="118"/>
    </row>
    <row r="40" spans="1:12" ht="12.75">
      <c r="A40" s="133" t="s">
        <v>498</v>
      </c>
      <c r="G40" s="134"/>
      <c r="J40" s="134"/>
      <c r="K40" s="138"/>
      <c r="L40" s="118"/>
    </row>
    <row r="41" spans="1:12" ht="12.75">
      <c r="A41" t="s">
        <v>7</v>
      </c>
      <c r="E41">
        <v>83709</v>
      </c>
      <c r="G41" s="134">
        <v>36914</v>
      </c>
      <c r="J41" s="134">
        <v>34719</v>
      </c>
      <c r="K41" s="138">
        <v>34941</v>
      </c>
      <c r="L41" s="117"/>
    </row>
    <row r="42" spans="1:12" ht="12.75">
      <c r="A42" t="s">
        <v>171</v>
      </c>
      <c r="E42">
        <v>27481</v>
      </c>
      <c r="G42" s="134">
        <v>9761</v>
      </c>
      <c r="J42" s="134">
        <v>8690</v>
      </c>
      <c r="K42" s="138">
        <v>8750</v>
      </c>
      <c r="L42" s="117"/>
    </row>
    <row r="43" spans="1:12" ht="12.75">
      <c r="A43" t="s">
        <v>9</v>
      </c>
      <c r="E43">
        <v>2941</v>
      </c>
      <c r="G43" s="134"/>
      <c r="J43" s="134">
        <v>470</v>
      </c>
      <c r="K43" s="138">
        <v>470</v>
      </c>
      <c r="L43" s="117"/>
    </row>
    <row r="44" spans="1:12" ht="12.75">
      <c r="A44" t="s">
        <v>43</v>
      </c>
      <c r="E44" s="104">
        <v>114131</v>
      </c>
      <c r="G44" s="136">
        <f>SUM(G41:G43)</f>
        <v>46675</v>
      </c>
      <c r="J44" s="136">
        <f>SUM(J41:J43)</f>
        <v>43879</v>
      </c>
      <c r="K44" s="136">
        <f>SUM(K41:K43)</f>
        <v>44161</v>
      </c>
      <c r="L44" s="118"/>
    </row>
    <row r="45" spans="5:12" ht="12.75">
      <c r="E45" s="104"/>
      <c r="G45" s="136"/>
      <c r="J45" s="136"/>
      <c r="K45" s="139"/>
      <c r="L45" s="118"/>
    </row>
    <row r="46" spans="1:12" ht="12.75">
      <c r="A46" s="133" t="s">
        <v>499</v>
      </c>
      <c r="E46" s="104"/>
      <c r="G46" s="136"/>
      <c r="J46" s="136"/>
      <c r="K46" s="139"/>
      <c r="L46" s="118"/>
    </row>
    <row r="47" spans="1:12" ht="12.75">
      <c r="A47" t="s">
        <v>7</v>
      </c>
      <c r="E47" s="104"/>
      <c r="G47" s="158">
        <v>71496</v>
      </c>
      <c r="J47" s="158">
        <v>70580</v>
      </c>
      <c r="K47" s="252">
        <v>71017</v>
      </c>
      <c r="L47" s="118"/>
    </row>
    <row r="48" spans="1:12" ht="12.75">
      <c r="A48" t="s">
        <v>171</v>
      </c>
      <c r="E48" s="104"/>
      <c r="G48" s="158">
        <v>18851</v>
      </c>
      <c r="J48" s="158">
        <v>17650</v>
      </c>
      <c r="K48" s="252">
        <v>17768</v>
      </c>
      <c r="L48" s="118"/>
    </row>
    <row r="49" spans="1:12" ht="12.75">
      <c r="A49" t="s">
        <v>9</v>
      </c>
      <c r="E49" s="104"/>
      <c r="G49" s="158">
        <v>9107</v>
      </c>
      <c r="J49" s="158">
        <v>9780</v>
      </c>
      <c r="K49" s="252">
        <v>9898</v>
      </c>
      <c r="L49" s="118"/>
    </row>
    <row r="50" spans="1:12" ht="12.75">
      <c r="A50" t="s">
        <v>174</v>
      </c>
      <c r="E50" s="104"/>
      <c r="G50" s="158">
        <v>5344</v>
      </c>
      <c r="J50" s="158">
        <v>3880</v>
      </c>
      <c r="K50" s="252">
        <v>3880</v>
      </c>
      <c r="L50" s="118"/>
    </row>
    <row r="51" spans="1:12" ht="12.75">
      <c r="A51" t="s">
        <v>43</v>
      </c>
      <c r="E51" s="104"/>
      <c r="G51" s="136">
        <f>SUM(G47:G50)</f>
        <v>104798</v>
      </c>
      <c r="J51" s="136">
        <f>SUM(J47:J50)</f>
        <v>101890</v>
      </c>
      <c r="K51" s="136">
        <f>SUM(K47:K50)</f>
        <v>102563</v>
      </c>
      <c r="L51" s="118"/>
    </row>
    <row r="52" spans="7:12" ht="12.75">
      <c r="G52" s="47"/>
      <c r="J52" s="47"/>
      <c r="K52" s="141"/>
      <c r="L52" s="118"/>
    </row>
    <row r="53" spans="1:12" ht="12.75">
      <c r="A53" s="133" t="s">
        <v>500</v>
      </c>
      <c r="G53" s="47"/>
      <c r="J53" s="47"/>
      <c r="K53" s="141"/>
      <c r="L53" s="118"/>
    </row>
    <row r="54" spans="1:16" ht="12.75">
      <c r="A54" t="s">
        <v>7</v>
      </c>
      <c r="E54">
        <v>12566</v>
      </c>
      <c r="G54" s="134">
        <v>9728</v>
      </c>
      <c r="H54" s="92"/>
      <c r="I54" s="92"/>
      <c r="J54" s="134">
        <v>9470</v>
      </c>
      <c r="K54" s="138">
        <v>9509</v>
      </c>
      <c r="L54" s="117"/>
      <c r="P54" s="133"/>
    </row>
    <row r="55" spans="1:12" ht="12.75">
      <c r="A55" t="s">
        <v>171</v>
      </c>
      <c r="E55">
        <v>4165</v>
      </c>
      <c r="G55" s="134">
        <v>2596</v>
      </c>
      <c r="H55" s="92"/>
      <c r="I55" s="92"/>
      <c r="J55" s="134">
        <v>2345</v>
      </c>
      <c r="K55" s="138">
        <v>2356</v>
      </c>
      <c r="L55" s="117"/>
    </row>
    <row r="56" spans="1:12" ht="12.75">
      <c r="A56" t="s">
        <v>9</v>
      </c>
      <c r="E56">
        <v>145</v>
      </c>
      <c r="G56" s="134">
        <v>170</v>
      </c>
      <c r="H56" s="92"/>
      <c r="I56" s="92"/>
      <c r="J56" s="134">
        <v>320</v>
      </c>
      <c r="K56" s="138">
        <v>320</v>
      </c>
      <c r="L56" s="117"/>
    </row>
    <row r="57" spans="1:12" ht="12.75">
      <c r="A57" t="s">
        <v>43</v>
      </c>
      <c r="E57" s="104">
        <v>16876</v>
      </c>
      <c r="G57" s="136">
        <f>SUM(G54:G56)</f>
        <v>12494</v>
      </c>
      <c r="H57" s="92"/>
      <c r="I57" s="92"/>
      <c r="J57" s="136">
        <f>SUM(J54:J56)</f>
        <v>12135</v>
      </c>
      <c r="K57" s="136">
        <f>SUM(K54:K56)</f>
        <v>12185</v>
      </c>
      <c r="L57" s="118"/>
    </row>
    <row r="58" spans="7:12" ht="12.75">
      <c r="G58" s="134"/>
      <c r="H58" s="92"/>
      <c r="I58" s="92"/>
      <c r="J58" s="134"/>
      <c r="K58" s="138"/>
      <c r="L58" s="118"/>
    </row>
    <row r="59" spans="1:12" ht="12.75">
      <c r="A59" s="133" t="s">
        <v>501</v>
      </c>
      <c r="G59" s="134"/>
      <c r="H59" s="92"/>
      <c r="I59" s="92"/>
      <c r="J59" s="134"/>
      <c r="K59" s="138"/>
      <c r="L59" s="118"/>
    </row>
    <row r="60" spans="1:12" ht="12.75">
      <c r="A60" t="s">
        <v>9</v>
      </c>
      <c r="E60">
        <v>1200</v>
      </c>
      <c r="G60" s="134">
        <v>400</v>
      </c>
      <c r="H60" s="92"/>
      <c r="I60" s="92"/>
      <c r="J60" s="134">
        <v>400</v>
      </c>
      <c r="K60" s="138">
        <v>400</v>
      </c>
      <c r="L60" s="117"/>
    </row>
    <row r="61" spans="1:12" ht="12.75">
      <c r="A61" t="s">
        <v>43</v>
      </c>
      <c r="E61" s="104">
        <v>6709</v>
      </c>
      <c r="G61" s="136">
        <f>SUM(G60)</f>
        <v>400</v>
      </c>
      <c r="H61" s="92"/>
      <c r="I61" s="92"/>
      <c r="J61" s="136">
        <f>SUM(J60:J60)</f>
        <v>400</v>
      </c>
      <c r="K61" s="136">
        <f>SUM(K60:K60)</f>
        <v>400</v>
      </c>
      <c r="L61" s="118"/>
    </row>
    <row r="62" spans="7:12" ht="12.75">
      <c r="G62" s="134"/>
      <c r="H62" s="92"/>
      <c r="I62" s="92"/>
      <c r="J62" s="134"/>
      <c r="K62" s="138"/>
      <c r="L62" s="118"/>
    </row>
    <row r="63" spans="1:12" ht="12.75">
      <c r="A63" s="104" t="s">
        <v>177</v>
      </c>
      <c r="B63" s="104"/>
      <c r="C63" s="104"/>
      <c r="D63" s="104"/>
      <c r="E63" s="104" t="e">
        <f>#REF!+E61+E57+#REF!+E44+#REF!+#REF!+E38+E34+#REF!</f>
        <v>#REF!</v>
      </c>
      <c r="F63" s="104"/>
      <c r="G63" s="136">
        <f>SUM(G61+G57+G51+G44+G38+G34)</f>
        <v>198823</v>
      </c>
      <c r="H63" s="136">
        <f>SUM(H61+H57+H51+H44+H38+H34)</f>
        <v>0</v>
      </c>
      <c r="I63" s="136">
        <f>SUM(I61+I57+I51+I44+I38+I34)</f>
        <v>0</v>
      </c>
      <c r="J63" s="136">
        <f>SUM(J61+J57+J51+J44+J38+J34)</f>
        <v>205493</v>
      </c>
      <c r="K63" s="136">
        <f>SUM(K61+K57+K51+K44+K38+K34)</f>
        <v>207581</v>
      </c>
      <c r="L63" s="118"/>
    </row>
    <row r="64" spans="7:12" ht="12.75">
      <c r="G64" s="134"/>
      <c r="H64" s="92"/>
      <c r="I64" s="92"/>
      <c r="J64" s="134"/>
      <c r="K64" s="138"/>
      <c r="L64" s="118"/>
    </row>
    <row r="65" spans="1:12" ht="12.75">
      <c r="A65" s="104" t="s">
        <v>7</v>
      </c>
      <c r="B65" s="104"/>
      <c r="C65" s="104"/>
      <c r="D65" s="104"/>
      <c r="E65" s="104" t="e">
        <f>#REF!+E54+#REF!+E41+#REF!+#REF!+E30</f>
        <v>#REF!</v>
      </c>
      <c r="F65" s="104"/>
      <c r="G65" s="136">
        <f aca="true" t="shared" si="0" ref="G65:K66">SUM(G54+G47+G41+G30)</f>
        <v>127045</v>
      </c>
      <c r="H65" s="136">
        <f t="shared" si="0"/>
        <v>0</v>
      </c>
      <c r="I65" s="136">
        <f t="shared" si="0"/>
        <v>0</v>
      </c>
      <c r="J65" s="136">
        <f t="shared" si="0"/>
        <v>129701</v>
      </c>
      <c r="K65" s="136">
        <f t="shared" si="0"/>
        <v>131080</v>
      </c>
      <c r="L65" s="118"/>
    </row>
    <row r="66" spans="1:12" ht="12.75">
      <c r="A66" s="104" t="s">
        <v>171</v>
      </c>
      <c r="B66" s="104"/>
      <c r="C66" s="104"/>
      <c r="D66" s="104"/>
      <c r="E66" s="104" t="e">
        <f>#REF!+E55+#REF!+E42+#REF!+#REF!+E31</f>
        <v>#REF!</v>
      </c>
      <c r="F66" s="104"/>
      <c r="G66" s="136">
        <f t="shared" si="0"/>
        <v>33542</v>
      </c>
      <c r="H66" s="136">
        <f t="shared" si="0"/>
        <v>0</v>
      </c>
      <c r="I66" s="136">
        <f t="shared" si="0"/>
        <v>0</v>
      </c>
      <c r="J66" s="136">
        <f t="shared" si="0"/>
        <v>32190</v>
      </c>
      <c r="K66" s="136">
        <f t="shared" si="0"/>
        <v>32562</v>
      </c>
      <c r="L66" s="118"/>
    </row>
    <row r="67" spans="1:12" ht="12.75">
      <c r="A67" s="104" t="s">
        <v>9</v>
      </c>
      <c r="B67" s="104"/>
      <c r="C67" s="104"/>
      <c r="D67" s="104"/>
      <c r="E67" s="104" t="e">
        <f>#REF!+E60+E56+#REF!+E43+#REF!+#REF!+E37+E32+#REF!</f>
        <v>#REF!</v>
      </c>
      <c r="F67" s="104"/>
      <c r="G67" s="136">
        <f>SUM(G56+G49+G37+G32+G60)</f>
        <v>28777</v>
      </c>
      <c r="H67" s="136">
        <f>SUM(H56+H49+H37+H32+H60)</f>
        <v>0</v>
      </c>
      <c r="I67" s="136">
        <f>SUM(I56+I49+I37+I32+I60)</f>
        <v>0</v>
      </c>
      <c r="J67" s="136">
        <f>SUM(J56+J49+J37+J32+J60+J43)</f>
        <v>36118</v>
      </c>
      <c r="K67" s="136">
        <f>SUM(K56+K49+K37+K32+K60+K43)</f>
        <v>36455</v>
      </c>
      <c r="L67" s="118"/>
    </row>
    <row r="68" spans="1:12" ht="12.75">
      <c r="A68" s="104" t="s">
        <v>174</v>
      </c>
      <c r="D68" s="104"/>
      <c r="E68" s="104"/>
      <c r="F68" s="104"/>
      <c r="G68" s="136">
        <f>SUM(G50+G33)</f>
        <v>9459</v>
      </c>
      <c r="H68" s="136">
        <f>SUM(H50+H33)</f>
        <v>0</v>
      </c>
      <c r="I68" s="136">
        <f>SUM(I50+I33)</f>
        <v>0</v>
      </c>
      <c r="J68" s="136">
        <f>SUM(J50+J33)</f>
        <v>7484</v>
      </c>
      <c r="K68" s="136">
        <f>SUM(K50+K33)</f>
        <v>7484</v>
      </c>
      <c r="L68" s="118"/>
    </row>
    <row r="69" spans="1:12" ht="12.75">
      <c r="A69" s="104" t="s">
        <v>43</v>
      </c>
      <c r="B69" s="104"/>
      <c r="C69" s="104"/>
      <c r="D69" s="104"/>
      <c r="E69" s="104" t="e">
        <f>SUM(E65:E67)</f>
        <v>#REF!</v>
      </c>
      <c r="F69" s="104"/>
      <c r="G69" s="136">
        <f>SUM(G65:G68)</f>
        <v>198823</v>
      </c>
      <c r="H69" s="136">
        <f>SUM(H65:H68)</f>
        <v>0</v>
      </c>
      <c r="I69" s="136">
        <f>SUM(I65:I68)</f>
        <v>0</v>
      </c>
      <c r="J69" s="136">
        <f>SUM(J65:J68)</f>
        <v>205493</v>
      </c>
      <c r="K69" s="136">
        <f>SUM(K65:K68)</f>
        <v>207581</v>
      </c>
      <c r="L69" s="118"/>
    </row>
  </sheetData>
  <mergeCells count="4">
    <mergeCell ref="A1:H1"/>
    <mergeCell ref="A4:H4"/>
    <mergeCell ref="A5:H5"/>
    <mergeCell ref="A6:H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&amp;R4/B. sz. melléklet a 13/2011. (VII. 05.) sz.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O63" sqref="O63"/>
    </sheetView>
  </sheetViews>
  <sheetFormatPr defaultColWidth="9.140625" defaultRowHeight="12.75"/>
  <cols>
    <col min="1" max="1" width="18.00390625" style="0" customWidth="1"/>
    <col min="4" max="4" width="9.00390625" style="0" customWidth="1"/>
    <col min="5" max="5" width="9.140625" style="0" hidden="1" customWidth="1"/>
    <col min="6" max="6" width="10.421875" style="0" hidden="1" customWidth="1"/>
    <col min="7" max="7" width="12.7109375" style="0" hidden="1" customWidth="1"/>
    <col min="8" max="8" width="4.140625" style="0" hidden="1" customWidth="1"/>
    <col min="9" max="9" width="9.140625" style="0" hidden="1" customWidth="1"/>
    <col min="10" max="10" width="14.7109375" style="0" customWidth="1"/>
    <col min="11" max="11" width="14.8515625" style="0" customWidth="1"/>
  </cols>
  <sheetData>
    <row r="1" spans="1:8" ht="3" customHeight="1">
      <c r="A1" s="289"/>
      <c r="B1" s="303"/>
      <c r="C1" s="303"/>
      <c r="D1" s="303"/>
      <c r="E1" s="303"/>
      <c r="F1" s="303"/>
      <c r="G1" s="303"/>
      <c r="H1" s="303"/>
    </row>
    <row r="2" ht="15.75" hidden="1">
      <c r="A2" s="1"/>
    </row>
    <row r="3" ht="15.75" hidden="1">
      <c r="A3" s="1"/>
    </row>
    <row r="4" spans="1:8" ht="15.75" hidden="1">
      <c r="A4" s="262"/>
      <c r="B4" s="282"/>
      <c r="C4" s="282"/>
      <c r="D4" s="282"/>
      <c r="E4" s="282"/>
      <c r="F4" s="282"/>
      <c r="G4" s="282"/>
      <c r="H4" s="282"/>
    </row>
    <row r="5" spans="1:8" ht="15.75" hidden="1">
      <c r="A5" s="262"/>
      <c r="B5" s="282"/>
      <c r="C5" s="282"/>
      <c r="D5" s="282"/>
      <c r="E5" s="282"/>
      <c r="F5" s="282"/>
      <c r="G5" s="282"/>
      <c r="H5" s="282"/>
    </row>
    <row r="6" spans="1:8" ht="15.75" hidden="1">
      <c r="A6" s="262"/>
      <c r="B6" s="282"/>
      <c r="C6" s="282"/>
      <c r="D6" s="282"/>
      <c r="E6" s="282"/>
      <c r="F6" s="282"/>
      <c r="G6" s="282"/>
      <c r="H6" s="282"/>
    </row>
    <row r="7" spans="1:8" ht="15.75" hidden="1">
      <c r="A7" s="125"/>
      <c r="B7" s="37"/>
      <c r="C7" s="37"/>
      <c r="D7" s="37"/>
      <c r="E7" s="37"/>
      <c r="F7" s="37"/>
      <c r="G7" s="37"/>
      <c r="H7" s="37"/>
    </row>
    <row r="8" spans="1:8" ht="14.25" customHeight="1" hidden="1">
      <c r="A8" s="125"/>
      <c r="B8" s="37"/>
      <c r="C8" s="37"/>
      <c r="D8" s="37"/>
      <c r="E8" s="37"/>
      <c r="F8" s="37"/>
      <c r="G8" s="37"/>
      <c r="H8" s="37"/>
    </row>
    <row r="9" spans="1:8" ht="15.75" hidden="1">
      <c r="A9" s="125"/>
      <c r="B9" s="37"/>
      <c r="C9" s="37"/>
      <c r="D9" s="37"/>
      <c r="E9" s="37"/>
      <c r="F9" s="37"/>
      <c r="G9" s="37"/>
      <c r="H9" s="37"/>
    </row>
    <row r="10" spans="1:8" ht="15.75" hidden="1">
      <c r="A10" s="125"/>
      <c r="B10" s="37"/>
      <c r="C10" s="37"/>
      <c r="D10" s="37"/>
      <c r="E10" s="37"/>
      <c r="F10" s="37"/>
      <c r="G10" s="37"/>
      <c r="H10" s="37"/>
    </row>
    <row r="11" spans="1:8" ht="15.75" hidden="1">
      <c r="A11" s="125"/>
      <c r="B11" s="37"/>
      <c r="C11" s="37"/>
      <c r="D11" s="37"/>
      <c r="E11" s="37"/>
      <c r="F11" s="37"/>
      <c r="G11" s="37"/>
      <c r="H11" s="37"/>
    </row>
    <row r="12" spans="1:8" ht="15.75" hidden="1">
      <c r="A12" s="125"/>
      <c r="B12" s="37"/>
      <c r="C12" s="37"/>
      <c r="D12" s="37"/>
      <c r="E12" s="37"/>
      <c r="F12" s="37"/>
      <c r="G12" s="37"/>
      <c r="H12" s="37"/>
    </row>
    <row r="13" spans="1:8" ht="15.75" hidden="1">
      <c r="A13" s="125"/>
      <c r="B13" s="37"/>
      <c r="C13" s="37"/>
      <c r="D13" s="37"/>
      <c r="E13" s="37"/>
      <c r="F13" s="37"/>
      <c r="G13" s="37"/>
      <c r="H13" s="37"/>
    </row>
    <row r="14" spans="1:8" ht="15.75" hidden="1">
      <c r="A14" s="37"/>
      <c r="B14" s="37"/>
      <c r="C14" s="37"/>
      <c r="D14" s="37"/>
      <c r="E14" s="37"/>
      <c r="F14" s="37"/>
      <c r="G14" s="37"/>
      <c r="H14" s="56"/>
    </row>
    <row r="15" spans="1:8" ht="56.25" customHeight="1" hidden="1">
      <c r="A15" s="127"/>
      <c r="B15" s="127"/>
      <c r="C15" s="127"/>
      <c r="D15" s="127"/>
      <c r="E15" s="127"/>
      <c r="F15" s="127"/>
      <c r="G15" s="127"/>
      <c r="H15" s="127"/>
    </row>
    <row r="16" spans="1:8" ht="10.5" customHeight="1" hidden="1">
      <c r="A16" s="122"/>
      <c r="B16" s="65"/>
      <c r="C16" s="126"/>
      <c r="D16" s="126"/>
      <c r="E16" s="126"/>
      <c r="F16" s="126"/>
      <c r="G16" s="65"/>
      <c r="H16" s="65"/>
    </row>
    <row r="17" spans="1:8" ht="39.75" customHeight="1" hidden="1">
      <c r="A17" s="122"/>
      <c r="B17" s="65"/>
      <c r="C17" s="126"/>
      <c r="D17" s="126"/>
      <c r="E17" s="65"/>
      <c r="F17" s="65"/>
      <c r="G17" s="65"/>
      <c r="H17" s="65"/>
    </row>
    <row r="18" spans="1:8" ht="39.75" customHeight="1" hidden="1">
      <c r="A18" s="122"/>
      <c r="B18" s="65"/>
      <c r="C18" s="126"/>
      <c r="D18" s="126"/>
      <c r="E18" s="65"/>
      <c r="F18" s="65"/>
      <c r="G18" s="65"/>
      <c r="H18" s="65"/>
    </row>
    <row r="19" spans="1:8" ht="31.5" customHeight="1" hidden="1">
      <c r="A19" s="123"/>
      <c r="B19" s="54"/>
      <c r="C19" s="54"/>
      <c r="D19" s="54"/>
      <c r="E19" s="54"/>
      <c r="F19" s="54"/>
      <c r="G19" s="54"/>
      <c r="H19" s="54"/>
    </row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30" spans="1:12" ht="12.75">
      <c r="A30" s="104" t="s">
        <v>173</v>
      </c>
      <c r="B30" s="104"/>
      <c r="C30" s="104"/>
      <c r="D30" s="104"/>
      <c r="E30" s="104"/>
      <c r="F30" s="104"/>
      <c r="G30" s="104"/>
      <c r="H30" s="104"/>
      <c r="I30" s="104"/>
      <c r="L30" t="s">
        <v>168</v>
      </c>
    </row>
    <row r="31" spans="1:9" ht="12.75">
      <c r="A31" s="104"/>
      <c r="B31" s="104"/>
      <c r="C31" s="104"/>
      <c r="D31" s="104"/>
      <c r="E31" s="104"/>
      <c r="F31" s="104"/>
      <c r="G31" s="104"/>
      <c r="H31" s="104"/>
      <c r="I31" s="104"/>
    </row>
    <row r="32" spans="1:12" ht="12.75">
      <c r="A32" s="128"/>
      <c r="B32" s="128"/>
      <c r="C32" s="128"/>
      <c r="D32" s="128"/>
      <c r="E32" s="128"/>
      <c r="F32" s="128"/>
      <c r="G32" s="128"/>
      <c r="H32" s="128"/>
      <c r="I32" s="128"/>
      <c r="J32" s="129"/>
      <c r="K32" s="129"/>
      <c r="L32" s="37"/>
    </row>
    <row r="33" spans="1:12" ht="12.75">
      <c r="A33" s="114" t="s">
        <v>169</v>
      </c>
      <c r="B33" s="114"/>
      <c r="C33" s="114"/>
      <c r="D33" s="114"/>
      <c r="E33" s="114" t="s">
        <v>170</v>
      </c>
      <c r="F33" s="114"/>
      <c r="G33" s="113" t="s">
        <v>307</v>
      </c>
      <c r="H33" s="114"/>
      <c r="I33" s="114"/>
      <c r="J33" s="113" t="s">
        <v>360</v>
      </c>
      <c r="K33" s="113" t="s">
        <v>404</v>
      </c>
      <c r="L33" s="132"/>
    </row>
    <row r="34" spans="1:12" ht="12.75">
      <c r="A34" s="131"/>
      <c r="B34" s="131"/>
      <c r="C34" s="131"/>
      <c r="D34" s="131"/>
      <c r="E34" s="131"/>
      <c r="F34" s="131"/>
      <c r="G34" s="89" t="s">
        <v>409</v>
      </c>
      <c r="H34" s="131"/>
      <c r="I34" s="131"/>
      <c r="J34" s="89" t="s">
        <v>361</v>
      </c>
      <c r="K34" s="89" t="s">
        <v>457</v>
      </c>
      <c r="L34" s="132"/>
    </row>
    <row r="35" spans="1:12" ht="12.75">
      <c r="A35" s="114"/>
      <c r="B35" s="114"/>
      <c r="C35" s="114"/>
      <c r="D35" s="114"/>
      <c r="E35" s="114"/>
      <c r="F35" s="114"/>
      <c r="G35" s="113"/>
      <c r="H35" s="114"/>
      <c r="I35" s="114"/>
      <c r="J35" s="113"/>
      <c r="K35" s="113"/>
      <c r="L35" s="132"/>
    </row>
    <row r="36" spans="11:12" ht="12.75">
      <c r="K36" s="37"/>
      <c r="L36" s="37"/>
    </row>
    <row r="37" spans="1:12" ht="12.75">
      <c r="A37" s="133" t="s">
        <v>3</v>
      </c>
      <c r="G37" s="134"/>
      <c r="J37" s="134"/>
      <c r="K37" s="138"/>
      <c r="L37" s="118"/>
    </row>
    <row r="38" spans="1:12" ht="12.75">
      <c r="A38" t="s">
        <v>9</v>
      </c>
      <c r="E38">
        <v>11737</v>
      </c>
      <c r="G38" s="134">
        <v>26440</v>
      </c>
      <c r="J38" s="134">
        <v>13530</v>
      </c>
      <c r="K38" s="138">
        <v>13530</v>
      </c>
      <c r="L38" s="117"/>
    </row>
    <row r="39" spans="1:12" ht="12.75">
      <c r="A39" t="s">
        <v>174</v>
      </c>
      <c r="G39" s="134">
        <v>2665</v>
      </c>
      <c r="J39" s="134">
        <v>3808</v>
      </c>
      <c r="K39" s="138">
        <v>3808</v>
      </c>
      <c r="L39" s="117"/>
    </row>
    <row r="40" spans="1:12" ht="12.75">
      <c r="A40" t="s">
        <v>43</v>
      </c>
      <c r="E40" s="104">
        <v>31928</v>
      </c>
      <c r="G40" s="136">
        <f>SUM(G38:G39)</f>
        <v>29105</v>
      </c>
      <c r="H40" s="136">
        <f>SUM(H38:H39)</f>
        <v>0</v>
      </c>
      <c r="I40" s="136">
        <f>SUM(I38:I39)</f>
        <v>0</v>
      </c>
      <c r="J40" s="136">
        <f>SUM(J38:J39)</f>
        <v>17338</v>
      </c>
      <c r="K40" s="136">
        <f>SUM(K38:K39)</f>
        <v>17338</v>
      </c>
      <c r="L40" s="118"/>
    </row>
    <row r="41" spans="5:12" ht="12.75">
      <c r="E41" s="104"/>
      <c r="G41" s="136"/>
      <c r="H41" s="136"/>
      <c r="I41" s="136"/>
      <c r="J41" s="136"/>
      <c r="K41" s="139"/>
      <c r="L41" s="118"/>
    </row>
    <row r="42" spans="5:12" ht="12.75">
      <c r="E42" s="104"/>
      <c r="G42" s="136"/>
      <c r="H42" s="136"/>
      <c r="I42" s="136"/>
      <c r="J42" s="136"/>
      <c r="K42" s="139"/>
      <c r="L42" s="118"/>
    </row>
    <row r="43" spans="1:12" ht="12.75">
      <c r="A43" s="151" t="s">
        <v>410</v>
      </c>
      <c r="E43" s="104"/>
      <c r="G43" s="136"/>
      <c r="H43" s="136"/>
      <c r="I43" s="136"/>
      <c r="J43" s="136"/>
      <c r="K43" s="139"/>
      <c r="L43" s="118"/>
    </row>
    <row r="44" spans="1:12" ht="12.75">
      <c r="A44" t="s">
        <v>9</v>
      </c>
      <c r="E44" s="104"/>
      <c r="G44" s="136"/>
      <c r="H44" s="136"/>
      <c r="I44" s="136"/>
      <c r="J44" s="158">
        <v>1283</v>
      </c>
      <c r="K44" s="252">
        <v>1283</v>
      </c>
      <c r="L44" s="118"/>
    </row>
    <row r="45" spans="1:12" ht="12.75">
      <c r="A45" t="s">
        <v>43</v>
      </c>
      <c r="E45" s="104"/>
      <c r="G45" s="136"/>
      <c r="H45" s="136"/>
      <c r="I45" s="136"/>
      <c r="J45" s="136">
        <f>SUM(J44)</f>
        <v>1283</v>
      </c>
      <c r="K45" s="136">
        <f>SUM(K44)</f>
        <v>1283</v>
      </c>
      <c r="L45" s="118"/>
    </row>
    <row r="46" spans="7:12" ht="12.75">
      <c r="G46" s="134"/>
      <c r="J46" s="134"/>
      <c r="K46" s="138"/>
      <c r="L46" s="118"/>
    </row>
    <row r="47" spans="7:12" ht="12.75">
      <c r="G47" s="134"/>
      <c r="J47" s="134"/>
      <c r="K47" s="138"/>
      <c r="L47" s="118"/>
    </row>
    <row r="48" spans="1:12" ht="12.75">
      <c r="A48" s="133" t="s">
        <v>4</v>
      </c>
      <c r="K48" s="37"/>
      <c r="L48" s="118"/>
    </row>
    <row r="49" spans="1:12" ht="12.75">
      <c r="A49" t="s">
        <v>7</v>
      </c>
      <c r="G49" s="92">
        <v>69759</v>
      </c>
      <c r="J49" s="92">
        <v>70092</v>
      </c>
      <c r="K49" s="115">
        <v>70420</v>
      </c>
      <c r="L49" s="117"/>
    </row>
    <row r="50" spans="1:12" ht="12.75">
      <c r="A50" t="s">
        <v>171</v>
      </c>
      <c r="G50" s="92">
        <v>18817</v>
      </c>
      <c r="J50" s="92">
        <v>17609</v>
      </c>
      <c r="K50" s="115">
        <v>17697</v>
      </c>
      <c r="L50" s="117"/>
    </row>
    <row r="51" spans="1:12" ht="12.75">
      <c r="A51" t="s">
        <v>9</v>
      </c>
      <c r="G51" s="92">
        <v>16242</v>
      </c>
      <c r="J51" s="92">
        <v>16428</v>
      </c>
      <c r="K51" s="115">
        <v>16428</v>
      </c>
      <c r="L51" s="117"/>
    </row>
    <row r="52" spans="1:12" ht="12.75">
      <c r="A52" t="s">
        <v>174</v>
      </c>
      <c r="G52" s="92">
        <v>500</v>
      </c>
      <c r="J52" s="92">
        <v>500</v>
      </c>
      <c r="K52" s="115">
        <v>500</v>
      </c>
      <c r="L52" s="117"/>
    </row>
    <row r="53" spans="1:12" ht="12.75">
      <c r="A53" t="s">
        <v>43</v>
      </c>
      <c r="G53" s="106">
        <f>SUM(G49:G52)</f>
        <v>105318</v>
      </c>
      <c r="H53">
        <f>SUM(H49:H52)</f>
        <v>0</v>
      </c>
      <c r="I53">
        <f>SUM(I49:I52)</f>
        <v>0</v>
      </c>
      <c r="J53" s="106">
        <f>SUM(J49:J52)</f>
        <v>104629</v>
      </c>
      <c r="K53" s="106">
        <f>SUM(K49:K52)</f>
        <v>105045</v>
      </c>
      <c r="L53" s="118"/>
    </row>
    <row r="54" spans="11:12" ht="12.75">
      <c r="K54" s="37"/>
      <c r="L54" s="118"/>
    </row>
    <row r="55" spans="11:12" ht="12.75">
      <c r="K55" s="37"/>
      <c r="L55" s="118"/>
    </row>
    <row r="56" spans="1:12" ht="12.75">
      <c r="A56" s="104" t="s">
        <v>175</v>
      </c>
      <c r="B56" s="104"/>
      <c r="C56" s="104"/>
      <c r="D56" s="104"/>
      <c r="E56" s="104"/>
      <c r="F56" s="104"/>
      <c r="G56" s="137">
        <f>G53+G40</f>
        <v>134423</v>
      </c>
      <c r="H56" s="137">
        <f>H53+H40</f>
        <v>0</v>
      </c>
      <c r="I56" s="137">
        <f>I53+I40</f>
        <v>0</v>
      </c>
      <c r="J56" s="137">
        <f>J53+J40+J45</f>
        <v>123250</v>
      </c>
      <c r="K56" s="137">
        <f>K53+K40+K45</f>
        <v>123666</v>
      </c>
      <c r="L56" s="118"/>
    </row>
    <row r="57" spans="11:12" ht="12.75">
      <c r="K57" s="37"/>
      <c r="L57" s="118"/>
    </row>
    <row r="58" spans="1:12" ht="12.75">
      <c r="A58" s="104" t="s">
        <v>7</v>
      </c>
      <c r="G58" s="137">
        <f aca="true" t="shared" si="0" ref="G58:K59">G49</f>
        <v>69759</v>
      </c>
      <c r="H58" s="137">
        <f t="shared" si="0"/>
        <v>0</v>
      </c>
      <c r="I58" s="137">
        <f t="shared" si="0"/>
        <v>0</v>
      </c>
      <c r="J58" s="137">
        <f t="shared" si="0"/>
        <v>70092</v>
      </c>
      <c r="K58" s="137">
        <f t="shared" si="0"/>
        <v>70420</v>
      </c>
      <c r="L58" s="118"/>
    </row>
    <row r="59" spans="1:12" ht="12.75">
      <c r="A59" s="104" t="s">
        <v>171</v>
      </c>
      <c r="G59" s="137">
        <f t="shared" si="0"/>
        <v>18817</v>
      </c>
      <c r="H59" s="137">
        <f t="shared" si="0"/>
        <v>0</v>
      </c>
      <c r="I59" s="137">
        <f t="shared" si="0"/>
        <v>0</v>
      </c>
      <c r="J59" s="137">
        <f t="shared" si="0"/>
        <v>17609</v>
      </c>
      <c r="K59" s="137">
        <f t="shared" si="0"/>
        <v>17697</v>
      </c>
      <c r="L59" s="118"/>
    </row>
    <row r="60" spans="1:12" ht="12.75">
      <c r="A60" s="104" t="s">
        <v>9</v>
      </c>
      <c r="G60" s="137">
        <f>G38+G51+G44</f>
        <v>42682</v>
      </c>
      <c r="H60" s="137">
        <f>H38+H51+H44</f>
        <v>0</v>
      </c>
      <c r="I60" s="137">
        <f>I38+I51+I44</f>
        <v>0</v>
      </c>
      <c r="J60" s="137">
        <f>J38+J51+J44</f>
        <v>31241</v>
      </c>
      <c r="K60" s="137">
        <f>K38+K51+K44</f>
        <v>31241</v>
      </c>
      <c r="L60" s="118"/>
    </row>
    <row r="61" spans="1:12" ht="12.75">
      <c r="A61" s="104" t="s">
        <v>174</v>
      </c>
      <c r="G61" s="137">
        <f>G39+G52</f>
        <v>3165</v>
      </c>
      <c r="H61" s="137">
        <f>H39+H52</f>
        <v>0</v>
      </c>
      <c r="I61" s="137">
        <f>I39+I52</f>
        <v>0</v>
      </c>
      <c r="J61" s="137">
        <f>J39+J52</f>
        <v>4308</v>
      </c>
      <c r="K61" s="137">
        <f>K39+K52</f>
        <v>4308</v>
      </c>
      <c r="L61" s="118"/>
    </row>
    <row r="62" spans="1:12" ht="12.75">
      <c r="A62" s="104" t="s">
        <v>43</v>
      </c>
      <c r="G62" s="137">
        <f>SUM(G58:G61)</f>
        <v>134423</v>
      </c>
      <c r="H62" s="137">
        <f>SUM(H58:H61)</f>
        <v>0</v>
      </c>
      <c r="I62" s="137">
        <f>SUM(I58:I61)</f>
        <v>0</v>
      </c>
      <c r="J62" s="137">
        <f>SUM(J58:J61)</f>
        <v>123250</v>
      </c>
      <c r="K62" s="137">
        <f>SUM(K58:K61)</f>
        <v>123666</v>
      </c>
      <c r="L62" s="118"/>
    </row>
  </sheetData>
  <mergeCells count="4">
    <mergeCell ref="A1:H1"/>
    <mergeCell ref="A4:H4"/>
    <mergeCell ref="A5:H5"/>
    <mergeCell ref="A6:H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&amp;R4/C. sz. melléklet a 13/2011. (VII. 05.) sz.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K51" sqref="K51"/>
    </sheetView>
  </sheetViews>
  <sheetFormatPr defaultColWidth="9.140625" defaultRowHeight="12.75"/>
  <cols>
    <col min="1" max="1" width="16.8515625" style="0" customWidth="1"/>
    <col min="4" max="4" width="4.28125" style="0" customWidth="1"/>
    <col min="5" max="5" width="0.13671875" style="0" hidden="1" customWidth="1"/>
    <col min="6" max="6" width="10.57421875" style="0" hidden="1" customWidth="1"/>
    <col min="7" max="7" width="15.8515625" style="0" hidden="1" customWidth="1"/>
    <col min="8" max="8" width="10.140625" style="0" hidden="1" customWidth="1"/>
    <col min="9" max="9" width="9.140625" style="0" hidden="1" customWidth="1"/>
    <col min="10" max="10" width="19.00390625" style="0" customWidth="1"/>
    <col min="11" max="11" width="18.8515625" style="0" customWidth="1"/>
  </cols>
  <sheetData>
    <row r="1" spans="1:8" ht="0.75" customHeight="1">
      <c r="A1" s="262"/>
      <c r="B1" s="282"/>
      <c r="C1" s="282"/>
      <c r="D1" s="282"/>
      <c r="E1" s="282"/>
      <c r="F1" s="282"/>
      <c r="G1" s="282"/>
      <c r="H1" s="282"/>
    </row>
    <row r="2" spans="1:8" ht="15.75" hidden="1">
      <c r="A2" s="124"/>
      <c r="B2" s="37"/>
      <c r="C2" s="37"/>
      <c r="D2" s="37"/>
      <c r="E2" s="37"/>
      <c r="F2" s="37"/>
      <c r="G2" s="37"/>
      <c r="H2" s="37"/>
    </row>
    <row r="3" spans="1:8" ht="15.75" hidden="1">
      <c r="A3" s="262"/>
      <c r="B3" s="282"/>
      <c r="C3" s="282"/>
      <c r="D3" s="282"/>
      <c r="E3" s="282"/>
      <c r="F3" s="282"/>
      <c r="G3" s="282"/>
      <c r="H3" s="282"/>
    </row>
    <row r="4" spans="1:8" ht="15.75" hidden="1">
      <c r="A4" s="262"/>
      <c r="B4" s="282"/>
      <c r="C4" s="282"/>
      <c r="D4" s="282"/>
      <c r="E4" s="282"/>
      <c r="F4" s="282"/>
      <c r="G4" s="282"/>
      <c r="H4" s="282"/>
    </row>
    <row r="5" spans="1:8" ht="15.75" hidden="1">
      <c r="A5" s="262"/>
      <c r="B5" s="282"/>
      <c r="C5" s="282"/>
      <c r="D5" s="282"/>
      <c r="E5" s="282"/>
      <c r="F5" s="282"/>
      <c r="G5" s="282"/>
      <c r="H5" s="282"/>
    </row>
    <row r="6" spans="1:8" ht="15.75" hidden="1">
      <c r="A6" s="125"/>
      <c r="B6" s="37"/>
      <c r="C6" s="37"/>
      <c r="D6" s="37"/>
      <c r="E6" s="37"/>
      <c r="F6" s="37"/>
      <c r="G6" s="37"/>
      <c r="H6" s="37"/>
    </row>
    <row r="7" spans="1:8" ht="15.75" hidden="1">
      <c r="A7" s="125"/>
      <c r="B7" s="37"/>
      <c r="C7" s="37"/>
      <c r="D7" s="37"/>
      <c r="E7" s="37"/>
      <c r="F7" s="37"/>
      <c r="G7" s="37"/>
      <c r="H7" s="37"/>
    </row>
    <row r="8" spans="1:8" ht="15.75" hidden="1">
      <c r="A8" s="125"/>
      <c r="B8" s="37"/>
      <c r="C8" s="37"/>
      <c r="D8" s="37"/>
      <c r="E8" s="37"/>
      <c r="F8" s="37"/>
      <c r="G8" s="37"/>
      <c r="H8" s="37"/>
    </row>
    <row r="9" spans="1:8" ht="15.75" hidden="1">
      <c r="A9" s="125"/>
      <c r="B9" s="37"/>
      <c r="C9" s="37"/>
      <c r="D9" s="37"/>
      <c r="E9" s="37"/>
      <c r="F9" s="37"/>
      <c r="G9" s="37"/>
      <c r="H9" s="37"/>
    </row>
    <row r="10" spans="1:8" ht="15.75" hidden="1">
      <c r="A10" s="125"/>
      <c r="B10" s="37"/>
      <c r="C10" s="37"/>
      <c r="D10" s="37"/>
      <c r="E10" s="37"/>
      <c r="F10" s="37"/>
      <c r="G10" s="37"/>
      <c r="H10" s="37"/>
    </row>
    <row r="11" spans="1:8" ht="15.75" hidden="1">
      <c r="A11" s="30"/>
      <c r="B11" s="37"/>
      <c r="C11" s="37"/>
      <c r="D11" s="37"/>
      <c r="E11" s="37"/>
      <c r="F11" s="37"/>
      <c r="G11" s="37"/>
      <c r="H11" s="37"/>
    </row>
    <row r="12" spans="1:8" ht="0.75" customHeight="1" hidden="1">
      <c r="A12" s="37"/>
      <c r="B12" s="37"/>
      <c r="C12" s="37"/>
      <c r="D12" s="37"/>
      <c r="E12" s="37"/>
      <c r="F12" s="37"/>
      <c r="G12" s="37"/>
      <c r="H12" s="56"/>
    </row>
    <row r="13" spans="1:8" ht="14.25" hidden="1">
      <c r="A13" s="123"/>
      <c r="B13" s="127"/>
      <c r="C13" s="127"/>
      <c r="D13" s="127"/>
      <c r="E13" s="127"/>
      <c r="F13" s="127"/>
      <c r="G13" s="127"/>
      <c r="H13" s="127"/>
    </row>
    <row r="14" spans="1:8" ht="39.75" customHeight="1" hidden="1">
      <c r="A14" s="122"/>
      <c r="B14" s="65"/>
      <c r="C14" s="55"/>
      <c r="D14" s="65"/>
      <c r="E14" s="140"/>
      <c r="F14" s="140"/>
      <c r="G14" s="65"/>
      <c r="H14" s="65"/>
    </row>
    <row r="15" spans="1:8" ht="39.75" customHeight="1" hidden="1">
      <c r="A15" s="122"/>
      <c r="B15" s="65"/>
      <c r="C15" s="55"/>
      <c r="D15" s="55"/>
      <c r="E15" s="55"/>
      <c r="F15" s="55"/>
      <c r="G15" s="65"/>
      <c r="H15" s="65"/>
    </row>
    <row r="16" spans="1:8" ht="15.75" hidden="1">
      <c r="A16" s="123"/>
      <c r="B16" s="54"/>
      <c r="C16" s="54"/>
      <c r="D16" s="54"/>
      <c r="E16" s="54"/>
      <c r="F16" s="54"/>
      <c r="G16" s="54"/>
      <c r="H16" s="54"/>
    </row>
    <row r="17" ht="15.75">
      <c r="A17" s="2"/>
    </row>
    <row r="20" spans="1:12" ht="12.75">
      <c r="A20" s="104" t="s">
        <v>167</v>
      </c>
      <c r="B20" s="104"/>
      <c r="C20" s="104"/>
      <c r="D20" s="104"/>
      <c r="E20" s="104"/>
      <c r="F20" s="104"/>
      <c r="G20" s="104"/>
      <c r="H20" s="104"/>
      <c r="I20" s="104"/>
      <c r="L20" t="s">
        <v>168</v>
      </c>
    </row>
    <row r="21" spans="1:9" ht="12.75">
      <c r="A21" s="104"/>
      <c r="B21" s="104"/>
      <c r="C21" s="104"/>
      <c r="D21" s="104"/>
      <c r="E21" s="104"/>
      <c r="F21" s="104"/>
      <c r="G21" s="104"/>
      <c r="H21" s="104"/>
      <c r="I21" s="104"/>
    </row>
    <row r="22" spans="1:12" ht="12.75">
      <c r="A22" s="128"/>
      <c r="B22" s="128"/>
      <c r="C22" s="128"/>
      <c r="D22" s="128"/>
      <c r="E22" s="128"/>
      <c r="F22" s="128"/>
      <c r="G22" s="128"/>
      <c r="H22" s="128"/>
      <c r="I22" s="128"/>
      <c r="J22" s="129"/>
      <c r="K22" s="129"/>
      <c r="L22" s="37"/>
    </row>
    <row r="23" spans="1:12" ht="12.75">
      <c r="A23" s="114" t="s">
        <v>169</v>
      </c>
      <c r="B23" s="114"/>
      <c r="C23" s="114"/>
      <c r="D23" s="114"/>
      <c r="E23" s="114" t="s">
        <v>170</v>
      </c>
      <c r="F23" s="114"/>
      <c r="G23" s="113" t="s">
        <v>307</v>
      </c>
      <c r="H23" s="114"/>
      <c r="I23" s="114"/>
      <c r="J23" s="113" t="s">
        <v>360</v>
      </c>
      <c r="K23" s="113" t="s">
        <v>360</v>
      </c>
      <c r="L23" s="130"/>
    </row>
    <row r="24" spans="1:12" ht="12.75">
      <c r="A24" s="131"/>
      <c r="B24" s="131"/>
      <c r="C24" s="131"/>
      <c r="D24" s="131"/>
      <c r="E24" s="131"/>
      <c r="F24" s="131"/>
      <c r="G24" s="89" t="s">
        <v>409</v>
      </c>
      <c r="H24" s="131"/>
      <c r="I24" s="131"/>
      <c r="J24" s="89" t="s">
        <v>361</v>
      </c>
      <c r="K24" s="89" t="s">
        <v>457</v>
      </c>
      <c r="L24" s="130"/>
    </row>
    <row r="25" spans="1:12" ht="12.75">
      <c r="A25" s="114"/>
      <c r="B25" s="114"/>
      <c r="C25" s="114"/>
      <c r="D25" s="114"/>
      <c r="E25" s="114"/>
      <c r="F25" s="114"/>
      <c r="G25" s="113"/>
      <c r="H25" s="114"/>
      <c r="I25" s="114"/>
      <c r="J25" s="113"/>
      <c r="K25" s="113"/>
      <c r="L25" s="132"/>
    </row>
    <row r="26" spans="11:12" ht="12.75">
      <c r="K26" s="37"/>
      <c r="L26" s="37"/>
    </row>
    <row r="27" spans="1:12" ht="12.75">
      <c r="A27" s="133" t="s">
        <v>502</v>
      </c>
      <c r="G27" s="134"/>
      <c r="J27" s="134"/>
      <c r="K27" s="138"/>
      <c r="L27" s="118"/>
    </row>
    <row r="28" spans="1:12" ht="12.75">
      <c r="A28" s="108" t="s">
        <v>7</v>
      </c>
      <c r="B28" s="79"/>
      <c r="C28" s="79"/>
      <c r="G28" s="134">
        <v>7762</v>
      </c>
      <c r="J28" s="134">
        <v>9357</v>
      </c>
      <c r="K28" s="138">
        <v>9582</v>
      </c>
      <c r="L28" s="119"/>
    </row>
    <row r="29" spans="1:12" ht="12.75">
      <c r="A29" s="108" t="s">
        <v>171</v>
      </c>
      <c r="B29" s="79"/>
      <c r="C29" s="79"/>
      <c r="G29" s="134">
        <v>2026</v>
      </c>
      <c r="J29" s="134">
        <v>2575</v>
      </c>
      <c r="K29" s="138">
        <v>2631</v>
      </c>
      <c r="L29" s="119"/>
    </row>
    <row r="30" spans="1:12" ht="12.75">
      <c r="A30" t="s">
        <v>9</v>
      </c>
      <c r="E30">
        <v>11737</v>
      </c>
      <c r="G30" s="134">
        <v>15291</v>
      </c>
      <c r="J30" s="134">
        <v>10516</v>
      </c>
      <c r="K30" s="138">
        <v>11458</v>
      </c>
      <c r="L30" s="117"/>
    </row>
    <row r="31" spans="1:12" ht="12.75">
      <c r="A31" t="s">
        <v>43</v>
      </c>
      <c r="E31" s="104">
        <v>31928</v>
      </c>
      <c r="G31" s="136">
        <f>SUM(G28:G30)</f>
        <v>25079</v>
      </c>
      <c r="H31" s="136">
        <f>SUM(H28:H30)</f>
        <v>0</v>
      </c>
      <c r="I31" s="136">
        <f>SUM(I28:I30)</f>
        <v>0</v>
      </c>
      <c r="J31" s="136">
        <f>SUM(J28:J30)</f>
        <v>22448</v>
      </c>
      <c r="K31" s="136">
        <f>SUM(K28:K30)</f>
        <v>23671</v>
      </c>
      <c r="L31" s="118"/>
    </row>
    <row r="32" spans="7:12" ht="12.75">
      <c r="G32" s="134"/>
      <c r="J32" s="134"/>
      <c r="K32" s="138"/>
      <c r="L32" s="118"/>
    </row>
    <row r="33" spans="11:12" ht="12.75">
      <c r="K33" s="37"/>
      <c r="L33" s="118"/>
    </row>
    <row r="34" spans="1:12" ht="12.75">
      <c r="A34" s="133" t="s">
        <v>503</v>
      </c>
      <c r="K34" s="37"/>
      <c r="L34" s="118"/>
    </row>
    <row r="35" spans="1:12" ht="12.75">
      <c r="A35" t="s">
        <v>7</v>
      </c>
      <c r="G35" s="92">
        <v>3661</v>
      </c>
      <c r="J35" s="92">
        <v>4179</v>
      </c>
      <c r="K35" s="115">
        <v>4193</v>
      </c>
      <c r="L35" s="117"/>
    </row>
    <row r="36" spans="1:12" ht="12.75">
      <c r="A36" t="s">
        <v>171</v>
      </c>
      <c r="G36" s="92">
        <v>979</v>
      </c>
      <c r="J36" s="92">
        <v>995</v>
      </c>
      <c r="K36" s="115">
        <v>999</v>
      </c>
      <c r="L36" s="117"/>
    </row>
    <row r="37" spans="1:12" ht="12.75">
      <c r="A37" t="s">
        <v>9</v>
      </c>
      <c r="G37" s="92">
        <v>3942</v>
      </c>
      <c r="J37" s="92">
        <v>1832</v>
      </c>
      <c r="K37" s="115">
        <v>1832</v>
      </c>
      <c r="L37" s="117"/>
    </row>
    <row r="38" spans="1:12" ht="12.75">
      <c r="A38" t="s">
        <v>43</v>
      </c>
      <c r="G38" s="106">
        <f>SUM(G35:G37)</f>
        <v>8582</v>
      </c>
      <c r="H38">
        <f>SUM(H35:H37)</f>
        <v>0</v>
      </c>
      <c r="I38">
        <f>SUM(I35:I37)</f>
        <v>0</v>
      </c>
      <c r="J38" s="106">
        <f>SUM(J35:J37)</f>
        <v>7006</v>
      </c>
      <c r="K38" s="106">
        <f>SUM(K35:K37)</f>
        <v>7024</v>
      </c>
      <c r="L38" s="118"/>
    </row>
    <row r="39" spans="11:12" ht="12.75">
      <c r="K39" s="37"/>
      <c r="L39" s="118"/>
    </row>
    <row r="40" spans="11:12" ht="12.75">
      <c r="K40" s="37"/>
      <c r="L40" s="118"/>
    </row>
    <row r="41" spans="1:12" ht="12.75">
      <c r="A41" s="104" t="s">
        <v>172</v>
      </c>
      <c r="B41" s="104"/>
      <c r="C41" s="104"/>
      <c r="D41" s="104"/>
      <c r="E41" s="104"/>
      <c r="F41" s="104"/>
      <c r="G41" s="137">
        <f>G31+G38</f>
        <v>33661</v>
      </c>
      <c r="H41" s="137">
        <f>H31+H38</f>
        <v>0</v>
      </c>
      <c r="I41" s="137">
        <f>I31+I38</f>
        <v>0</v>
      </c>
      <c r="J41" s="137">
        <f>J31+J38</f>
        <v>29454</v>
      </c>
      <c r="K41" s="137">
        <f>K31+K38</f>
        <v>30695</v>
      </c>
      <c r="L41" s="118"/>
    </row>
    <row r="42" spans="11:12" ht="12.75">
      <c r="K42" s="37"/>
      <c r="L42" s="118"/>
    </row>
    <row r="43" spans="1:12" ht="12.75">
      <c r="A43" s="104" t="s">
        <v>7</v>
      </c>
      <c r="G43" s="137">
        <f aca="true" t="shared" si="0" ref="G43:K45">G28+G35</f>
        <v>11423</v>
      </c>
      <c r="H43" s="137">
        <f t="shared" si="0"/>
        <v>0</v>
      </c>
      <c r="I43" s="137">
        <f t="shared" si="0"/>
        <v>0</v>
      </c>
      <c r="J43" s="137">
        <f t="shared" si="0"/>
        <v>13536</v>
      </c>
      <c r="K43" s="137">
        <f t="shared" si="0"/>
        <v>13775</v>
      </c>
      <c r="L43" s="118"/>
    </row>
    <row r="44" spans="1:12" ht="12.75">
      <c r="A44" s="104" t="s">
        <v>171</v>
      </c>
      <c r="G44" s="137">
        <f t="shared" si="0"/>
        <v>3005</v>
      </c>
      <c r="H44" s="137">
        <f t="shared" si="0"/>
        <v>0</v>
      </c>
      <c r="I44" s="137">
        <f t="shared" si="0"/>
        <v>0</v>
      </c>
      <c r="J44" s="137">
        <f t="shared" si="0"/>
        <v>3570</v>
      </c>
      <c r="K44" s="137">
        <f t="shared" si="0"/>
        <v>3630</v>
      </c>
      <c r="L44" s="118"/>
    </row>
    <row r="45" spans="1:12" ht="12.75">
      <c r="A45" s="104" t="s">
        <v>9</v>
      </c>
      <c r="G45" s="137">
        <f t="shared" si="0"/>
        <v>19233</v>
      </c>
      <c r="H45" s="137">
        <f t="shared" si="0"/>
        <v>0</v>
      </c>
      <c r="I45" s="137">
        <f t="shared" si="0"/>
        <v>0</v>
      </c>
      <c r="J45" s="137">
        <f t="shared" si="0"/>
        <v>12348</v>
      </c>
      <c r="K45" s="137">
        <f t="shared" si="0"/>
        <v>13290</v>
      </c>
      <c r="L45" s="118"/>
    </row>
    <row r="46" spans="1:12" ht="12.75">
      <c r="A46" s="104" t="s">
        <v>43</v>
      </c>
      <c r="G46" s="137">
        <f>SUM(G43:G45)</f>
        <v>33661</v>
      </c>
      <c r="H46" s="137">
        <f>SUM(H43:H45)</f>
        <v>0</v>
      </c>
      <c r="I46" s="137">
        <f>SUM(I43:I45)</f>
        <v>0</v>
      </c>
      <c r="J46" s="137">
        <f>SUM(J43:J45)</f>
        <v>29454</v>
      </c>
      <c r="K46" s="137">
        <f>SUM(K43:K45)</f>
        <v>30695</v>
      </c>
      <c r="L46" s="118"/>
    </row>
    <row r="47" spans="11:12" ht="12.75">
      <c r="K47" s="37"/>
      <c r="L47" s="37"/>
    </row>
    <row r="48" spans="11:12" ht="12.75">
      <c r="K48" s="37"/>
      <c r="L48" s="37"/>
    </row>
    <row r="49" spans="11:12" ht="12.75">
      <c r="K49" s="37"/>
      <c r="L49" s="37"/>
    </row>
  </sheetData>
  <mergeCells count="4">
    <mergeCell ref="A1:H1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&amp;R4/D. sz. melléklet a 13/2011. (VII. 05.) sz.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86"/>
  <sheetViews>
    <sheetView workbookViewId="0" topLeftCell="A1">
      <selection activeCell="E145" sqref="E145"/>
    </sheetView>
  </sheetViews>
  <sheetFormatPr defaultColWidth="9.140625" defaultRowHeight="12.75"/>
  <cols>
    <col min="1" max="1" width="32.8515625" style="21" customWidth="1"/>
    <col min="2" max="2" width="22.7109375" style="20" hidden="1" customWidth="1"/>
    <col min="3" max="4" width="22.28125" style="20" customWidth="1"/>
    <col min="5" max="5" width="12.8515625" style="20" customWidth="1"/>
    <col min="6" max="6" width="16.7109375" style="20" customWidth="1"/>
    <col min="7" max="16384" width="9.140625" style="20" customWidth="1"/>
  </cols>
  <sheetData>
    <row r="1" spans="1:6" ht="0.75" customHeight="1">
      <c r="A1" s="262"/>
      <c r="B1" s="307"/>
      <c r="C1" s="307"/>
      <c r="D1" s="307"/>
      <c r="E1" s="307"/>
      <c r="F1" s="307"/>
    </row>
    <row r="2" spans="1:6" ht="15.75" hidden="1">
      <c r="A2" s="262"/>
      <c r="B2" s="307"/>
      <c r="C2" s="307"/>
      <c r="D2" s="307"/>
      <c r="E2" s="307"/>
      <c r="F2" s="307"/>
    </row>
    <row r="3" spans="1:6" ht="15" hidden="1">
      <c r="A3" s="178"/>
      <c r="B3" s="179"/>
      <c r="C3" s="179"/>
      <c r="D3" s="179"/>
      <c r="E3" s="179"/>
      <c r="F3" s="180"/>
    </row>
    <row r="4" spans="1:6" ht="15.75" customHeight="1" hidden="1">
      <c r="A4" s="308"/>
      <c r="B4" s="122"/>
      <c r="C4" s="122"/>
      <c r="D4" s="309"/>
      <c r="E4" s="310"/>
      <c r="F4" s="122"/>
    </row>
    <row r="5" spans="1:6" ht="15.75" customHeight="1" hidden="1">
      <c r="A5" s="308"/>
      <c r="B5" s="122"/>
      <c r="C5" s="181"/>
      <c r="D5" s="309"/>
      <c r="E5" s="310"/>
      <c r="F5" s="122"/>
    </row>
    <row r="6" spans="1:6" ht="12" customHeight="1" hidden="1">
      <c r="A6" s="174"/>
      <c r="B6" s="175"/>
      <c r="C6" s="175"/>
      <c r="D6" s="175"/>
      <c r="E6" s="176"/>
      <c r="F6" s="175"/>
    </row>
    <row r="7" spans="1:6" ht="12" customHeight="1" hidden="1">
      <c r="A7" s="174"/>
      <c r="B7" s="175"/>
      <c r="C7" s="175"/>
      <c r="D7" s="175"/>
      <c r="E7" s="176"/>
      <c r="F7" s="175"/>
    </row>
    <row r="8" spans="1:6" ht="12" customHeight="1" hidden="1">
      <c r="A8" s="174"/>
      <c r="B8" s="175"/>
      <c r="C8" s="175"/>
      <c r="D8" s="175"/>
      <c r="E8" s="176"/>
      <c r="F8" s="175"/>
    </row>
    <row r="9" spans="1:6" ht="12" customHeight="1" hidden="1">
      <c r="A9" s="174"/>
      <c r="B9" s="175"/>
      <c r="C9" s="175"/>
      <c r="D9" s="175"/>
      <c r="E9" s="176"/>
      <c r="F9" s="175"/>
    </row>
    <row r="10" spans="1:6" ht="12" customHeight="1" hidden="1">
      <c r="A10" s="174"/>
      <c r="B10" s="175"/>
      <c r="C10" s="175"/>
      <c r="D10" s="175"/>
      <c r="E10" s="176"/>
      <c r="F10" s="175"/>
    </row>
    <row r="11" spans="1:6" ht="12" customHeight="1" hidden="1">
      <c r="A11" s="174"/>
      <c r="B11" s="175"/>
      <c r="C11" s="175"/>
      <c r="D11" s="175"/>
      <c r="E11" s="176"/>
      <c r="F11" s="175"/>
    </row>
    <row r="12" spans="1:6" ht="12" customHeight="1" hidden="1">
      <c r="A12" s="174"/>
      <c r="B12" s="175"/>
      <c r="C12" s="175"/>
      <c r="D12" s="175"/>
      <c r="E12" s="176"/>
      <c r="F12" s="175"/>
    </row>
    <row r="13" spans="1:6" ht="12" customHeight="1" hidden="1">
      <c r="A13" s="174"/>
      <c r="B13" s="175"/>
      <c r="C13" s="175"/>
      <c r="D13" s="175"/>
      <c r="E13" s="176"/>
      <c r="F13" s="175"/>
    </row>
    <row r="14" spans="1:6" ht="12" customHeight="1" hidden="1">
      <c r="A14" s="174"/>
      <c r="B14" s="175"/>
      <c r="C14" s="175"/>
      <c r="D14" s="175"/>
      <c r="E14" s="176"/>
      <c r="F14" s="175"/>
    </row>
    <row r="15" spans="1:6" ht="12" customHeight="1" hidden="1">
      <c r="A15" s="174"/>
      <c r="B15" s="175"/>
      <c r="C15" s="175"/>
      <c r="D15" s="175"/>
      <c r="E15" s="176"/>
      <c r="F15" s="175"/>
    </row>
    <row r="16" spans="1:6" ht="12" customHeight="1" hidden="1">
      <c r="A16" s="174"/>
      <c r="B16" s="175"/>
      <c r="C16" s="175"/>
      <c r="D16" s="175"/>
      <c r="E16" s="176"/>
      <c r="F16" s="175"/>
    </row>
    <row r="17" spans="1:6" ht="12" customHeight="1" hidden="1">
      <c r="A17" s="174"/>
      <c r="B17" s="175"/>
      <c r="C17" s="175"/>
      <c r="D17" s="175"/>
      <c r="E17" s="176"/>
      <c r="F17" s="175"/>
    </row>
    <row r="18" spans="1:6" ht="12" customHeight="1" hidden="1">
      <c r="A18" s="174"/>
      <c r="B18" s="175"/>
      <c r="C18" s="175"/>
      <c r="D18" s="175"/>
      <c r="E18" s="176"/>
      <c r="F18" s="175"/>
    </row>
    <row r="19" spans="1:6" ht="12" customHeight="1" hidden="1">
      <c r="A19" s="174"/>
      <c r="B19" s="175"/>
      <c r="C19" s="175"/>
      <c r="D19" s="175"/>
      <c r="E19" s="176"/>
      <c r="F19" s="175"/>
    </row>
    <row r="20" spans="1:6" ht="12" customHeight="1" hidden="1">
      <c r="A20" s="174"/>
      <c r="B20" s="175"/>
      <c r="C20" s="175"/>
      <c r="D20" s="175"/>
      <c r="E20" s="176"/>
      <c r="F20" s="175"/>
    </row>
    <row r="21" spans="1:6" ht="12" customHeight="1" hidden="1">
      <c r="A21" s="174"/>
      <c r="B21" s="175"/>
      <c r="C21" s="175"/>
      <c r="D21" s="175"/>
      <c r="E21" s="176"/>
      <c r="F21" s="175"/>
    </row>
    <row r="22" spans="1:6" ht="12" customHeight="1" hidden="1">
      <c r="A22" s="174"/>
      <c r="B22" s="175"/>
      <c r="C22" s="175"/>
      <c r="D22" s="175"/>
      <c r="E22" s="176"/>
      <c r="F22" s="175"/>
    </row>
    <row r="23" spans="1:6" ht="12" customHeight="1" hidden="1">
      <c r="A23" s="174"/>
      <c r="B23" s="175"/>
      <c r="C23" s="175"/>
      <c r="D23" s="175"/>
      <c r="E23" s="176"/>
      <c r="F23" s="175"/>
    </row>
    <row r="24" spans="1:6" ht="12" customHeight="1" hidden="1">
      <c r="A24" s="174"/>
      <c r="B24" s="175"/>
      <c r="C24" s="175"/>
      <c r="D24" s="175"/>
      <c r="E24" s="176"/>
      <c r="F24" s="175"/>
    </row>
    <row r="25" spans="1:6" ht="12" customHeight="1" hidden="1">
      <c r="A25" s="174"/>
      <c r="B25" s="175"/>
      <c r="C25" s="175"/>
      <c r="D25" s="175"/>
      <c r="E25" s="176"/>
      <c r="F25" s="175"/>
    </row>
    <row r="26" spans="1:6" ht="12" customHeight="1" hidden="1">
      <c r="A26" s="174"/>
      <c r="B26" s="175"/>
      <c r="C26" s="175"/>
      <c r="D26" s="175"/>
      <c r="E26" s="176"/>
      <c r="F26" s="175"/>
    </row>
    <row r="27" spans="1:6" ht="12" customHeight="1" hidden="1">
      <c r="A27" s="174"/>
      <c r="B27" s="175"/>
      <c r="C27" s="175"/>
      <c r="D27" s="175"/>
      <c r="E27" s="176"/>
      <c r="F27" s="175"/>
    </row>
    <row r="28" spans="1:6" ht="12" customHeight="1" hidden="1">
      <c r="A28" s="174"/>
      <c r="B28" s="175"/>
      <c r="C28" s="175"/>
      <c r="D28" s="175"/>
      <c r="E28" s="176"/>
      <c r="F28" s="175"/>
    </row>
    <row r="29" spans="1:6" ht="12" customHeight="1" hidden="1">
      <c r="A29" s="174"/>
      <c r="B29" s="175"/>
      <c r="C29" s="175"/>
      <c r="D29" s="175"/>
      <c r="E29" s="176"/>
      <c r="F29" s="175"/>
    </row>
    <row r="30" spans="1:6" ht="12" customHeight="1" hidden="1">
      <c r="A30" s="174"/>
      <c r="B30" s="175"/>
      <c r="C30" s="175"/>
      <c r="D30" s="175"/>
      <c r="E30" s="176"/>
      <c r="F30" s="175"/>
    </row>
    <row r="31" spans="1:6" ht="12" customHeight="1" hidden="1">
      <c r="A31" s="174"/>
      <c r="B31" s="175"/>
      <c r="C31" s="175"/>
      <c r="D31" s="175"/>
      <c r="E31" s="176"/>
      <c r="F31" s="175"/>
    </row>
    <row r="32" spans="1:6" ht="12" customHeight="1" hidden="1">
      <c r="A32" s="174"/>
      <c r="B32" s="175"/>
      <c r="C32" s="175"/>
      <c r="D32" s="175"/>
      <c r="E32" s="176"/>
      <c r="F32" s="175"/>
    </row>
    <row r="33" spans="1:6" ht="12" customHeight="1" hidden="1">
      <c r="A33" s="174"/>
      <c r="B33" s="175"/>
      <c r="C33" s="175"/>
      <c r="D33" s="175"/>
      <c r="E33" s="176"/>
      <c r="F33" s="175"/>
    </row>
    <row r="34" spans="1:6" ht="12" customHeight="1" hidden="1">
      <c r="A34" s="174"/>
      <c r="B34" s="175"/>
      <c r="C34" s="175"/>
      <c r="D34" s="175"/>
      <c r="E34" s="176"/>
      <c r="F34" s="175"/>
    </row>
    <row r="35" spans="1:6" ht="13.5" customHeight="1" hidden="1">
      <c r="A35" s="177"/>
      <c r="B35" s="176"/>
      <c r="C35" s="176"/>
      <c r="D35" s="176"/>
      <c r="E35" s="176"/>
      <c r="F35" s="176"/>
    </row>
    <row r="36" ht="14.25" hidden="1"/>
    <row r="37" ht="14.25" hidden="1"/>
    <row r="38" spans="1:5" ht="14.25">
      <c r="A38"/>
      <c r="B38"/>
      <c r="C38"/>
      <c r="D38"/>
      <c r="E38"/>
    </row>
    <row r="39" spans="1:5" ht="15.75">
      <c r="A39" s="263" t="s">
        <v>186</v>
      </c>
      <c r="B39" s="263"/>
      <c r="C39" s="263"/>
      <c r="D39" s="263"/>
      <c r="E39" s="77"/>
    </row>
    <row r="40" spans="1:5" ht="15.75">
      <c r="A40" s="263" t="s">
        <v>187</v>
      </c>
      <c r="B40" s="263"/>
      <c r="C40" s="263"/>
      <c r="D40" s="263"/>
      <c r="E40" s="77"/>
    </row>
    <row r="41" spans="1:5" ht="14.25">
      <c r="A41"/>
      <c r="B41"/>
      <c r="D41" s="10" t="s">
        <v>188</v>
      </c>
      <c r="E41"/>
    </row>
    <row r="42" spans="1:5" ht="14.25">
      <c r="A42" s="121" t="s">
        <v>0</v>
      </c>
      <c r="B42" s="237" t="s">
        <v>411</v>
      </c>
      <c r="C42" s="121" t="s">
        <v>451</v>
      </c>
      <c r="D42" s="121" t="s">
        <v>475</v>
      </c>
      <c r="E42" s="121"/>
    </row>
    <row r="43" spans="1:5" ht="14.25">
      <c r="A43"/>
      <c r="B43"/>
      <c r="C43"/>
      <c r="D43"/>
      <c r="E43"/>
    </row>
    <row r="44" spans="1:5" ht="14.25">
      <c r="A44" s="37"/>
      <c r="B44"/>
      <c r="C44"/>
      <c r="D44"/>
      <c r="E44"/>
    </row>
    <row r="45" spans="1:5" ht="14.25">
      <c r="A45" s="37" t="s">
        <v>189</v>
      </c>
      <c r="B45" s="92">
        <v>25377</v>
      </c>
      <c r="C45" s="92">
        <v>36986</v>
      </c>
      <c r="D45" s="92">
        <v>37206</v>
      </c>
      <c r="E45" s="153"/>
    </row>
    <row r="46" spans="1:5" ht="14.25">
      <c r="A46" s="37" t="s">
        <v>190</v>
      </c>
      <c r="B46" s="92">
        <v>2097</v>
      </c>
      <c r="C46" s="92"/>
      <c r="D46" s="92"/>
      <c r="E46" s="153"/>
    </row>
    <row r="47" spans="1:5" ht="14.25">
      <c r="A47" s="37" t="s">
        <v>191</v>
      </c>
      <c r="B47" s="92">
        <v>830</v>
      </c>
      <c r="C47" s="92">
        <v>1120</v>
      </c>
      <c r="D47" s="92">
        <v>1120</v>
      </c>
      <c r="E47" s="153"/>
    </row>
    <row r="48" spans="1:5" ht="14.25">
      <c r="A48" s="37" t="s">
        <v>192</v>
      </c>
      <c r="B48" s="92">
        <v>2738</v>
      </c>
      <c r="C48" s="92">
        <v>4350</v>
      </c>
      <c r="D48" s="92">
        <v>4350</v>
      </c>
      <c r="E48" s="153"/>
    </row>
    <row r="49" spans="1:5" ht="14.25">
      <c r="A49" s="37" t="s">
        <v>193</v>
      </c>
      <c r="B49" s="92">
        <v>1044</v>
      </c>
      <c r="C49" s="92">
        <v>1531</v>
      </c>
      <c r="D49" s="92">
        <v>1531</v>
      </c>
      <c r="E49" s="153"/>
    </row>
    <row r="50" spans="1:5" ht="14.25">
      <c r="A50" s="37"/>
      <c r="B50" s="92"/>
      <c r="C50" s="92"/>
      <c r="D50" s="92"/>
      <c r="E50" s="153"/>
    </row>
    <row r="51" spans="1:5" ht="14.25">
      <c r="A51" s="37" t="s">
        <v>194</v>
      </c>
      <c r="B51" s="92">
        <v>3071</v>
      </c>
      <c r="C51" s="92">
        <v>3921</v>
      </c>
      <c r="D51" s="92">
        <v>3921</v>
      </c>
      <c r="E51" s="153"/>
    </row>
    <row r="52" spans="1:5" ht="14.25">
      <c r="A52" s="37" t="s">
        <v>195</v>
      </c>
      <c r="B52" s="92">
        <v>455</v>
      </c>
      <c r="C52" s="92">
        <v>455</v>
      </c>
      <c r="D52" s="92">
        <v>455</v>
      </c>
      <c r="E52" s="153"/>
    </row>
    <row r="53" spans="1:5" ht="14.25">
      <c r="A53" s="37" t="s">
        <v>196</v>
      </c>
      <c r="B53" s="92"/>
      <c r="C53" s="92">
        <v>1304</v>
      </c>
      <c r="D53" s="92">
        <v>1304</v>
      </c>
      <c r="E53" s="153"/>
    </row>
    <row r="54" spans="1:5" ht="14.25">
      <c r="A54" s="69" t="s">
        <v>316</v>
      </c>
      <c r="B54" s="92">
        <v>3768</v>
      </c>
      <c r="C54" s="92"/>
      <c r="D54" s="92"/>
      <c r="E54" s="153"/>
    </row>
    <row r="55" spans="1:5" ht="14.25">
      <c r="A55" s="69" t="s">
        <v>317</v>
      </c>
      <c r="B55" s="92">
        <v>141</v>
      </c>
      <c r="C55" s="92"/>
      <c r="D55" s="92"/>
      <c r="E55" s="153"/>
    </row>
    <row r="56" spans="1:5" ht="14.25">
      <c r="A56" s="37" t="s">
        <v>197</v>
      </c>
      <c r="B56" s="92">
        <v>1000</v>
      </c>
      <c r="C56" s="92">
        <v>1200</v>
      </c>
      <c r="D56" s="92">
        <v>1200</v>
      </c>
      <c r="E56" s="153"/>
    </row>
    <row r="57" spans="1:5" ht="14.25">
      <c r="A57" s="37" t="s">
        <v>476</v>
      </c>
      <c r="B57" s="92"/>
      <c r="C57" s="92"/>
      <c r="D57" s="92">
        <v>170</v>
      </c>
      <c r="E57" s="153"/>
    </row>
    <row r="58" spans="1:5" ht="14.25">
      <c r="A58" s="69" t="s">
        <v>198</v>
      </c>
      <c r="B58" s="92">
        <v>140</v>
      </c>
      <c r="C58" s="92">
        <v>750</v>
      </c>
      <c r="D58" s="92">
        <v>750</v>
      </c>
      <c r="E58" s="153"/>
    </row>
    <row r="59" spans="1:5" ht="14.25">
      <c r="A59" s="37" t="s">
        <v>199</v>
      </c>
      <c r="B59" s="92">
        <v>120</v>
      </c>
      <c r="C59" s="92">
        <v>1105</v>
      </c>
      <c r="D59" s="92">
        <v>1105</v>
      </c>
      <c r="E59" s="153"/>
    </row>
    <row r="60" spans="1:5" ht="14.25">
      <c r="A60" s="37" t="s">
        <v>200</v>
      </c>
      <c r="B60" s="92">
        <v>200</v>
      </c>
      <c r="C60" s="92">
        <v>200</v>
      </c>
      <c r="D60" s="92">
        <v>200</v>
      </c>
      <c r="E60" s="153"/>
    </row>
    <row r="61" spans="1:5" ht="14.25">
      <c r="A61" s="37" t="s">
        <v>201</v>
      </c>
      <c r="B61" s="92">
        <v>332</v>
      </c>
      <c r="C61" s="92">
        <v>3192</v>
      </c>
      <c r="D61" s="92">
        <v>3192</v>
      </c>
      <c r="E61" s="153"/>
    </row>
    <row r="62" spans="1:5" ht="14.25">
      <c r="A62" s="37" t="s">
        <v>202</v>
      </c>
      <c r="B62" s="92">
        <v>3400</v>
      </c>
      <c r="C62" s="92">
        <v>4000</v>
      </c>
      <c r="D62" s="92">
        <v>4000</v>
      </c>
      <c r="E62" s="153"/>
    </row>
    <row r="63" spans="1:5" ht="14.25">
      <c r="A63" s="69" t="s">
        <v>203</v>
      </c>
      <c r="B63" s="92">
        <v>352</v>
      </c>
      <c r="C63" s="92">
        <v>185</v>
      </c>
      <c r="D63" s="92">
        <v>185</v>
      </c>
      <c r="E63" s="153"/>
    </row>
    <row r="64" spans="1:5" ht="14.25">
      <c r="A64" s="37" t="s">
        <v>204</v>
      </c>
      <c r="B64" s="92">
        <v>1964</v>
      </c>
      <c r="C64" s="92">
        <v>1990</v>
      </c>
      <c r="D64" s="92">
        <v>1990</v>
      </c>
      <c r="E64" s="153"/>
    </row>
    <row r="65" spans="1:5" ht="14.25">
      <c r="A65" s="69" t="s">
        <v>205</v>
      </c>
      <c r="B65" s="92">
        <v>20</v>
      </c>
      <c r="C65" s="92">
        <v>20</v>
      </c>
      <c r="D65" s="92">
        <v>20</v>
      </c>
      <c r="E65" s="153"/>
    </row>
    <row r="66" spans="1:5" ht="14.25">
      <c r="A66" s="37" t="s">
        <v>206</v>
      </c>
      <c r="B66" s="92">
        <v>110</v>
      </c>
      <c r="C66" s="92">
        <v>281</v>
      </c>
      <c r="D66" s="92">
        <v>281</v>
      </c>
      <c r="E66" s="153"/>
    </row>
    <row r="67" spans="1:5" ht="14.25">
      <c r="A67" s="69" t="s">
        <v>318</v>
      </c>
      <c r="B67" s="92">
        <v>3430</v>
      </c>
      <c r="C67" s="92"/>
      <c r="D67" s="92"/>
      <c r="E67" s="153"/>
    </row>
    <row r="68" spans="1:5" ht="14.25">
      <c r="A68" s="69" t="s">
        <v>319</v>
      </c>
      <c r="B68" s="92">
        <v>116</v>
      </c>
      <c r="C68" s="92">
        <v>116</v>
      </c>
      <c r="D68" s="92">
        <v>116</v>
      </c>
      <c r="E68" s="153"/>
    </row>
    <row r="69" spans="1:5" ht="14.25">
      <c r="A69" s="69"/>
      <c r="B69" s="92"/>
      <c r="C69" s="92"/>
      <c r="D69" s="92"/>
      <c r="E69" s="153"/>
    </row>
    <row r="70" spans="1:5" ht="14.25">
      <c r="A70" s="69" t="s">
        <v>320</v>
      </c>
      <c r="B70" s="92">
        <v>2063</v>
      </c>
      <c r="C70" s="92"/>
      <c r="D70" s="92"/>
      <c r="E70" s="153"/>
    </row>
    <row r="71" spans="1:5" ht="14.25">
      <c r="A71" s="37" t="s">
        <v>207</v>
      </c>
      <c r="B71" s="92">
        <v>100</v>
      </c>
      <c r="C71" s="92">
        <v>100</v>
      </c>
      <c r="D71" s="92">
        <v>150</v>
      </c>
      <c r="E71" s="153"/>
    </row>
    <row r="72" spans="1:5" ht="14.25">
      <c r="A72" s="37" t="s">
        <v>208</v>
      </c>
      <c r="B72" s="92">
        <v>9674</v>
      </c>
      <c r="C72" s="92">
        <v>3800</v>
      </c>
      <c r="D72" s="92">
        <v>3800</v>
      </c>
      <c r="E72" s="153"/>
    </row>
    <row r="73" spans="1:5" ht="14.25">
      <c r="A73" s="69" t="s">
        <v>209</v>
      </c>
      <c r="B73" s="92">
        <v>1194</v>
      </c>
      <c r="C73" s="92">
        <v>2604</v>
      </c>
      <c r="D73" s="92">
        <v>2604</v>
      </c>
      <c r="E73" s="153"/>
    </row>
    <row r="74" spans="1:5" ht="14.25">
      <c r="A74" s="37"/>
      <c r="B74" s="92"/>
      <c r="C74" s="92"/>
      <c r="D74"/>
      <c r="E74" s="153"/>
    </row>
    <row r="75" spans="1:5" ht="14.25">
      <c r="A75" s="37"/>
      <c r="B75" s="92"/>
      <c r="C75"/>
      <c r="D75"/>
      <c r="E75" s="153"/>
    </row>
    <row r="76" spans="1:5" ht="15.75">
      <c r="A76" s="160" t="s">
        <v>210</v>
      </c>
      <c r="B76" s="161">
        <f>SUM(B45:B74)</f>
        <v>63736</v>
      </c>
      <c r="C76" s="161">
        <f>SUM(C45:C74)</f>
        <v>69210</v>
      </c>
      <c r="D76" s="161">
        <f>SUM(D45:D74)</f>
        <v>69650</v>
      </c>
      <c r="E76" s="162"/>
    </row>
    <row r="77" spans="1:5" ht="14.25">
      <c r="A77" s="37"/>
      <c r="B77"/>
      <c r="C77"/>
      <c r="D77"/>
      <c r="E77" s="153"/>
    </row>
    <row r="78" spans="1:5" ht="14.25">
      <c r="A78" s="37" t="s">
        <v>211</v>
      </c>
      <c r="B78" s="92">
        <v>12905</v>
      </c>
      <c r="C78" s="92">
        <v>14132</v>
      </c>
      <c r="D78" s="92">
        <v>14238</v>
      </c>
      <c r="E78" s="153"/>
    </row>
    <row r="79" spans="1:5" ht="14.25">
      <c r="A79" s="37" t="s">
        <v>321</v>
      </c>
      <c r="B79" s="92">
        <v>786</v>
      </c>
      <c r="C79" s="92">
        <v>886</v>
      </c>
      <c r="D79" s="92">
        <v>886</v>
      </c>
      <c r="E79" s="153"/>
    </row>
    <row r="80" spans="1:5" ht="14.25">
      <c r="A80" s="37" t="s">
        <v>322</v>
      </c>
      <c r="B80" s="92">
        <v>262</v>
      </c>
      <c r="C80" s="92">
        <v>295</v>
      </c>
      <c r="D80" s="92">
        <v>295</v>
      </c>
      <c r="E80" s="153"/>
    </row>
    <row r="81" spans="1:5" ht="14.25">
      <c r="A81" s="37" t="s">
        <v>323</v>
      </c>
      <c r="B81" s="92">
        <v>524</v>
      </c>
      <c r="C81" s="92">
        <v>591</v>
      </c>
      <c r="D81" s="92">
        <v>591</v>
      </c>
      <c r="E81" s="153"/>
    </row>
    <row r="82" spans="1:5" ht="14.25">
      <c r="A82" s="69" t="s">
        <v>324</v>
      </c>
      <c r="B82" s="92">
        <v>1330</v>
      </c>
      <c r="C82" s="92"/>
      <c r="D82" s="92"/>
      <c r="E82" s="153"/>
    </row>
    <row r="83" spans="1:5" ht="14.25">
      <c r="A83" s="37" t="s">
        <v>212</v>
      </c>
      <c r="B83" s="92"/>
      <c r="C83" s="92">
        <v>60</v>
      </c>
      <c r="D83" s="92">
        <v>60</v>
      </c>
      <c r="E83" s="153"/>
    </row>
    <row r="84" spans="1:5" ht="14.25">
      <c r="A84" s="69"/>
      <c r="B84" s="92"/>
      <c r="C84" s="92"/>
      <c r="D84"/>
      <c r="E84" s="153"/>
    </row>
    <row r="85" spans="1:5" ht="15.75">
      <c r="A85" s="160" t="s">
        <v>213</v>
      </c>
      <c r="B85" s="161">
        <f>SUM(B78:B84)</f>
        <v>15807</v>
      </c>
      <c r="C85" s="161">
        <f>SUM(C78:C83)</f>
        <v>15964</v>
      </c>
      <c r="D85" s="161">
        <f>SUM(D78:D83)</f>
        <v>16070</v>
      </c>
      <c r="E85" s="162"/>
    </row>
    <row r="86" spans="1:5" ht="14.25">
      <c r="A86"/>
      <c r="B86"/>
      <c r="C86"/>
      <c r="D86"/>
      <c r="E86" s="153"/>
    </row>
    <row r="87" spans="1:5" ht="14.25">
      <c r="A87"/>
      <c r="B87"/>
      <c r="C87"/>
      <c r="D87"/>
      <c r="E87" s="153"/>
    </row>
    <row r="88" spans="1:5" ht="14.25">
      <c r="A88" t="s">
        <v>214</v>
      </c>
      <c r="B88" s="92">
        <v>700</v>
      </c>
      <c r="C88" s="92">
        <v>700</v>
      </c>
      <c r="D88" s="92">
        <v>895</v>
      </c>
      <c r="E88" s="153"/>
    </row>
    <row r="89" spans="1:5" ht="14.25">
      <c r="A89" t="s">
        <v>215</v>
      </c>
      <c r="B89" s="92">
        <v>300</v>
      </c>
      <c r="C89" s="92">
        <v>300</v>
      </c>
      <c r="D89" s="92">
        <v>300</v>
      </c>
      <c r="E89" s="153"/>
    </row>
    <row r="90" spans="1:5" ht="14.25">
      <c r="A90" t="s">
        <v>216</v>
      </c>
      <c r="B90" s="92">
        <v>400</v>
      </c>
      <c r="C90" s="92">
        <v>400</v>
      </c>
      <c r="D90" s="92">
        <v>400</v>
      </c>
      <c r="E90" s="153"/>
    </row>
    <row r="91" spans="1:5" ht="14.25">
      <c r="A91" t="s">
        <v>217</v>
      </c>
      <c r="B91" s="92">
        <v>50</v>
      </c>
      <c r="C91" s="92">
        <v>50</v>
      </c>
      <c r="D91" s="92">
        <v>50</v>
      </c>
      <c r="E91" s="153"/>
    </row>
    <row r="92" spans="1:5" ht="14.25">
      <c r="A92" t="s">
        <v>218</v>
      </c>
      <c r="B92" s="92">
        <v>120</v>
      </c>
      <c r="C92" s="92">
        <v>120</v>
      </c>
      <c r="D92" s="92">
        <v>120</v>
      </c>
      <c r="E92" s="153"/>
    </row>
    <row r="93" spans="1:5" ht="14.25">
      <c r="A93" t="s">
        <v>219</v>
      </c>
      <c r="B93" s="92">
        <v>350</v>
      </c>
      <c r="C93" s="92">
        <v>350</v>
      </c>
      <c r="D93" s="92">
        <v>350</v>
      </c>
      <c r="E93" s="153"/>
    </row>
    <row r="94" spans="1:5" ht="14.25">
      <c r="A94" t="s">
        <v>220</v>
      </c>
      <c r="B94" s="92">
        <v>300</v>
      </c>
      <c r="C94" s="92">
        <v>300</v>
      </c>
      <c r="D94" s="92">
        <v>300</v>
      </c>
      <c r="E94" s="153"/>
    </row>
    <row r="95" spans="1:5" ht="14.25">
      <c r="A95" t="s">
        <v>221</v>
      </c>
      <c r="B95" s="92">
        <v>700</v>
      </c>
      <c r="C95" s="92">
        <v>700</v>
      </c>
      <c r="D95" s="92">
        <v>700</v>
      </c>
      <c r="E95" s="153"/>
    </row>
    <row r="96" spans="1:5" ht="14.25">
      <c r="A96" t="s">
        <v>222</v>
      </c>
      <c r="B96" s="92">
        <v>350</v>
      </c>
      <c r="C96" s="92">
        <v>200</v>
      </c>
      <c r="D96" s="92">
        <v>200</v>
      </c>
      <c r="E96" s="153"/>
    </row>
    <row r="97" spans="1:5" ht="14.25">
      <c r="A97" t="s">
        <v>223</v>
      </c>
      <c r="B97" s="92">
        <v>100</v>
      </c>
      <c r="C97" s="92">
        <v>100</v>
      </c>
      <c r="D97" s="92">
        <v>100</v>
      </c>
      <c r="E97" s="153"/>
    </row>
    <row r="98" spans="1:5" ht="14.25">
      <c r="A98" t="s">
        <v>224</v>
      </c>
      <c r="B98" s="92">
        <v>100</v>
      </c>
      <c r="C98" s="92">
        <v>100</v>
      </c>
      <c r="D98" s="92">
        <v>100</v>
      </c>
      <c r="E98" s="153"/>
    </row>
    <row r="99" spans="1:5" ht="14.25">
      <c r="A99" t="s">
        <v>225</v>
      </c>
      <c r="B99" s="92">
        <v>600</v>
      </c>
      <c r="C99" s="92">
        <v>600</v>
      </c>
      <c r="D99" s="92">
        <v>600</v>
      </c>
      <c r="E99" s="153"/>
    </row>
    <row r="100" spans="1:5" ht="14.25">
      <c r="A100" t="s">
        <v>226</v>
      </c>
      <c r="B100" s="92">
        <v>1300</v>
      </c>
      <c r="C100" s="92">
        <v>800</v>
      </c>
      <c r="D100" s="92">
        <v>850</v>
      </c>
      <c r="E100" s="153"/>
    </row>
    <row r="101" spans="1:5" ht="14.25">
      <c r="A101" t="s">
        <v>227</v>
      </c>
      <c r="B101" s="92">
        <v>300</v>
      </c>
      <c r="C101" s="92">
        <v>300</v>
      </c>
      <c r="D101" s="92">
        <v>300</v>
      </c>
      <c r="E101" s="153"/>
    </row>
    <row r="102" spans="1:5" ht="14.25">
      <c r="A102" s="163" t="s">
        <v>228</v>
      </c>
      <c r="B102" s="164">
        <f>SUM(B88:B101)</f>
        <v>5670</v>
      </c>
      <c r="C102" s="164">
        <f>SUM(C88:C101)</f>
        <v>5020</v>
      </c>
      <c r="D102" s="164">
        <f>SUM(D88:D101)</f>
        <v>5265</v>
      </c>
      <c r="E102" s="112"/>
    </row>
    <row r="103" spans="1:5" ht="14.25">
      <c r="A103"/>
      <c r="B103"/>
      <c r="C103"/>
      <c r="D103"/>
      <c r="E103" s="112"/>
    </row>
    <row r="104" spans="1:5" ht="14.25">
      <c r="A104" t="s">
        <v>229</v>
      </c>
      <c r="B104" s="92">
        <v>700</v>
      </c>
      <c r="C104" s="165">
        <v>700</v>
      </c>
      <c r="D104" s="165">
        <v>700</v>
      </c>
      <c r="E104" s="166"/>
    </row>
    <row r="105" spans="1:5" ht="14.25">
      <c r="A105" t="s">
        <v>203</v>
      </c>
      <c r="B105" s="92">
        <v>300</v>
      </c>
      <c r="C105" s="165">
        <v>300</v>
      </c>
      <c r="D105" s="165">
        <v>300</v>
      </c>
      <c r="E105" s="166"/>
    </row>
    <row r="106" spans="1:5" ht="14.25">
      <c r="A106" t="s">
        <v>230</v>
      </c>
      <c r="B106" s="92">
        <v>1900</v>
      </c>
      <c r="C106" s="165">
        <v>1500</v>
      </c>
      <c r="D106" s="165">
        <v>1500</v>
      </c>
      <c r="E106" s="166"/>
    </row>
    <row r="107" spans="1:5" ht="14.25">
      <c r="A107" t="s">
        <v>414</v>
      </c>
      <c r="B107" s="92"/>
      <c r="C107" s="165">
        <v>1000</v>
      </c>
      <c r="D107" s="165">
        <v>1000</v>
      </c>
      <c r="E107" s="166"/>
    </row>
    <row r="108" spans="1:5" ht="14.25">
      <c r="A108" t="s">
        <v>231</v>
      </c>
      <c r="B108" s="92">
        <v>720</v>
      </c>
      <c r="C108" s="165">
        <v>720</v>
      </c>
      <c r="D108" s="165">
        <v>720</v>
      </c>
      <c r="E108" s="166"/>
    </row>
    <row r="109" spans="1:5" ht="14.25">
      <c r="A109" t="s">
        <v>232</v>
      </c>
      <c r="B109" s="92">
        <v>100</v>
      </c>
      <c r="C109" s="165">
        <v>100</v>
      </c>
      <c r="D109" s="165">
        <v>100</v>
      </c>
      <c r="E109" s="166"/>
    </row>
    <row r="110" spans="1:5" ht="14.25">
      <c r="A110" t="s">
        <v>415</v>
      </c>
      <c r="B110" s="92"/>
      <c r="C110" s="165">
        <v>47568</v>
      </c>
      <c r="D110" s="165">
        <v>48693</v>
      </c>
      <c r="E110" s="166"/>
    </row>
    <row r="111" spans="1:5" ht="14.25">
      <c r="A111" t="s">
        <v>416</v>
      </c>
      <c r="B111" s="92">
        <v>71040</v>
      </c>
      <c r="C111" s="165">
        <v>45600</v>
      </c>
      <c r="D111" s="165">
        <v>45600</v>
      </c>
      <c r="E111" s="166"/>
    </row>
    <row r="112" spans="1:5" ht="14.25">
      <c r="A112" t="s">
        <v>233</v>
      </c>
      <c r="B112" s="92">
        <v>750</v>
      </c>
      <c r="C112" s="165">
        <v>750</v>
      </c>
      <c r="D112" s="165">
        <v>750</v>
      </c>
      <c r="E112" s="166"/>
    </row>
    <row r="113" spans="1:5" ht="14.25">
      <c r="A113" t="s">
        <v>234</v>
      </c>
      <c r="B113" s="92">
        <v>550</v>
      </c>
      <c r="C113" s="165">
        <v>650</v>
      </c>
      <c r="D113" s="165">
        <v>650</v>
      </c>
      <c r="E113" s="166"/>
    </row>
    <row r="114" spans="1:5" ht="14.25">
      <c r="A114" t="s">
        <v>235</v>
      </c>
      <c r="B114" s="92">
        <v>100</v>
      </c>
      <c r="C114" s="165">
        <v>150</v>
      </c>
      <c r="D114" s="165">
        <v>150</v>
      </c>
      <c r="E114" s="166"/>
    </row>
    <row r="115" spans="1:5" ht="14.25">
      <c r="A115" t="s">
        <v>236</v>
      </c>
      <c r="B115" s="92">
        <v>820</v>
      </c>
      <c r="C115" s="165">
        <v>820</v>
      </c>
      <c r="D115" s="165">
        <v>820</v>
      </c>
      <c r="E115" s="166"/>
    </row>
    <row r="116" spans="1:5" ht="14.25">
      <c r="A116" t="s">
        <v>237</v>
      </c>
      <c r="B116" s="92">
        <v>10</v>
      </c>
      <c r="C116" s="165">
        <v>10</v>
      </c>
      <c r="D116" s="165">
        <v>10</v>
      </c>
      <c r="E116" s="166"/>
    </row>
    <row r="117" spans="1:5" ht="14.25">
      <c r="A117" t="s">
        <v>238</v>
      </c>
      <c r="B117" s="92">
        <v>200</v>
      </c>
      <c r="C117" s="165">
        <v>200</v>
      </c>
      <c r="D117" s="165">
        <v>200</v>
      </c>
      <c r="E117" s="166"/>
    </row>
    <row r="118" spans="1:5" ht="14.25">
      <c r="A118" t="s">
        <v>239</v>
      </c>
      <c r="B118" s="92">
        <v>200</v>
      </c>
      <c r="C118" s="165">
        <v>200</v>
      </c>
      <c r="D118" s="165">
        <v>200</v>
      </c>
      <c r="E118" s="166"/>
    </row>
    <row r="119" spans="1:5" ht="14.25">
      <c r="A119" t="s">
        <v>240</v>
      </c>
      <c r="B119" s="92">
        <v>150</v>
      </c>
      <c r="C119" s="165">
        <v>200</v>
      </c>
      <c r="D119" s="165">
        <v>200</v>
      </c>
      <c r="E119" s="166"/>
    </row>
    <row r="120" spans="1:5" ht="14.25">
      <c r="A120" t="s">
        <v>241</v>
      </c>
      <c r="B120" s="92">
        <v>350</v>
      </c>
      <c r="C120" s="165">
        <v>350</v>
      </c>
      <c r="D120" s="165">
        <v>350</v>
      </c>
      <c r="E120" s="166"/>
    </row>
    <row r="121" spans="1:5" ht="14.25">
      <c r="A121" t="s">
        <v>242</v>
      </c>
      <c r="B121" s="92">
        <v>1800</v>
      </c>
      <c r="C121" s="165">
        <v>1800</v>
      </c>
      <c r="D121" s="165">
        <v>1800</v>
      </c>
      <c r="E121" s="166"/>
    </row>
    <row r="122" spans="1:5" ht="14.25">
      <c r="A122" t="s">
        <v>243</v>
      </c>
      <c r="B122" s="92">
        <v>10</v>
      </c>
      <c r="C122" s="165">
        <v>15</v>
      </c>
      <c r="D122" s="165">
        <v>15</v>
      </c>
      <c r="E122" s="166"/>
    </row>
    <row r="123" spans="1:5" ht="14.25">
      <c r="A123" t="s">
        <v>244</v>
      </c>
      <c r="B123" s="92">
        <v>20</v>
      </c>
      <c r="C123" s="165">
        <v>20</v>
      </c>
      <c r="D123" s="165">
        <v>20</v>
      </c>
      <c r="E123" s="112"/>
    </row>
    <row r="124" spans="1:5" ht="14.25">
      <c r="A124" t="s">
        <v>245</v>
      </c>
      <c r="B124" s="92">
        <v>10</v>
      </c>
      <c r="C124" s="165">
        <v>10</v>
      </c>
      <c r="D124" s="165">
        <v>10</v>
      </c>
      <c r="E124" s="112"/>
    </row>
    <row r="125" spans="1:5" ht="14.25">
      <c r="A125" t="s">
        <v>246</v>
      </c>
      <c r="B125" s="92">
        <v>211</v>
      </c>
      <c r="C125" s="165">
        <v>100</v>
      </c>
      <c r="D125" s="165">
        <v>150</v>
      </c>
      <c r="E125" s="112"/>
    </row>
    <row r="126" spans="1:5" ht="14.25">
      <c r="A126" s="163" t="s">
        <v>247</v>
      </c>
      <c r="B126" s="164">
        <f>SUM(B104:B125)</f>
        <v>79941</v>
      </c>
      <c r="C126" s="164">
        <f>SUM(C104:C125)</f>
        <v>102763</v>
      </c>
      <c r="D126" s="164">
        <f>SUM(D104:D125)</f>
        <v>103938</v>
      </c>
      <c r="E126" s="112"/>
    </row>
    <row r="127" spans="1:5" ht="14.25">
      <c r="A127" s="163"/>
      <c r="B127" s="164"/>
      <c r="C127" s="164"/>
      <c r="D127" s="164"/>
      <c r="E127" s="112"/>
    </row>
    <row r="128" spans="1:5" ht="14.25">
      <c r="A128" s="163"/>
      <c r="B128" s="164"/>
      <c r="C128" s="164"/>
      <c r="D128" s="164"/>
      <c r="E128" s="112"/>
    </row>
    <row r="129" spans="1:5" ht="14.25">
      <c r="A129"/>
      <c r="B129"/>
      <c r="C129"/>
      <c r="D129"/>
      <c r="E129" s="112"/>
    </row>
    <row r="130" spans="1:5" ht="14.25">
      <c r="A130" t="s">
        <v>248</v>
      </c>
      <c r="B130" s="165">
        <v>22280</v>
      </c>
      <c r="C130" s="92">
        <v>27730</v>
      </c>
      <c r="D130" s="92">
        <v>28071</v>
      </c>
      <c r="E130" s="166"/>
    </row>
    <row r="131" spans="1:5" ht="14.25">
      <c r="A131" t="s">
        <v>249</v>
      </c>
      <c r="B131" s="165">
        <v>5000</v>
      </c>
      <c r="C131" s="92">
        <v>3500</v>
      </c>
      <c r="D131" s="92">
        <v>3500</v>
      </c>
      <c r="E131" s="166"/>
    </row>
    <row r="132" spans="1:5" ht="14.25">
      <c r="A132" t="s">
        <v>250</v>
      </c>
      <c r="B132" s="165">
        <v>40</v>
      </c>
      <c r="C132" s="92">
        <v>40</v>
      </c>
      <c r="D132" s="92">
        <v>40</v>
      </c>
      <c r="E132" s="166"/>
    </row>
    <row r="133" spans="1:5" ht="14.25">
      <c r="A133" t="s">
        <v>251</v>
      </c>
      <c r="B133" s="165">
        <v>880</v>
      </c>
      <c r="C133" s="92">
        <v>800</v>
      </c>
      <c r="D133" s="92">
        <v>800</v>
      </c>
      <c r="E133" s="166"/>
    </row>
    <row r="134" spans="1:5" ht="14.25">
      <c r="A134" t="s">
        <v>417</v>
      </c>
      <c r="B134" s="165"/>
      <c r="C134" s="92">
        <v>1200</v>
      </c>
      <c r="D134" s="92">
        <v>1200</v>
      </c>
      <c r="E134" s="166"/>
    </row>
    <row r="135" spans="1:5" ht="14.25">
      <c r="A135" t="s">
        <v>252</v>
      </c>
      <c r="B135" s="165">
        <v>2925</v>
      </c>
      <c r="C135" s="92">
        <v>2700</v>
      </c>
      <c r="D135" s="92">
        <v>2700</v>
      </c>
      <c r="E135" s="166"/>
    </row>
    <row r="136" spans="1:5" ht="14.25">
      <c r="A136" t="s">
        <v>253</v>
      </c>
      <c r="B136" s="165">
        <v>350</v>
      </c>
      <c r="C136" s="92">
        <v>350</v>
      </c>
      <c r="D136" s="92">
        <v>350</v>
      </c>
      <c r="E136" s="166"/>
    </row>
    <row r="137" spans="1:5" ht="14.25">
      <c r="A137" t="s">
        <v>254</v>
      </c>
      <c r="B137" s="165">
        <v>500</v>
      </c>
      <c r="C137" s="92">
        <v>550</v>
      </c>
      <c r="D137" s="92">
        <v>550</v>
      </c>
      <c r="E137" s="166"/>
    </row>
    <row r="138" spans="1:5" ht="14.25">
      <c r="A138" t="s">
        <v>255</v>
      </c>
      <c r="B138" s="165">
        <v>1200</v>
      </c>
      <c r="C138" s="92">
        <v>1200</v>
      </c>
      <c r="D138" s="92">
        <v>1610</v>
      </c>
      <c r="E138" s="261"/>
    </row>
    <row r="139" spans="1:5" ht="14.25">
      <c r="A139" t="s">
        <v>256</v>
      </c>
      <c r="B139" s="165">
        <v>5500</v>
      </c>
      <c r="C139" s="92">
        <v>5500</v>
      </c>
      <c r="D139" s="92">
        <v>5500</v>
      </c>
      <c r="E139" s="166"/>
    </row>
    <row r="140" spans="1:5" ht="14.25">
      <c r="A140" t="s">
        <v>257</v>
      </c>
      <c r="B140" s="165">
        <v>550</v>
      </c>
      <c r="C140" s="92">
        <v>1550</v>
      </c>
      <c r="D140" s="92">
        <v>1550</v>
      </c>
      <c r="E140" s="166"/>
    </row>
    <row r="141" spans="1:5" ht="14.25">
      <c r="A141" s="167" t="s">
        <v>355</v>
      </c>
      <c r="B141" s="168">
        <f>SUM(B130:B140)</f>
        <v>39225</v>
      </c>
      <c r="C141" s="168">
        <f>SUM(C130:C140)</f>
        <v>45120</v>
      </c>
      <c r="D141" s="168">
        <f>SUM(D130:D140)</f>
        <v>45871</v>
      </c>
      <c r="E141" s="112"/>
    </row>
    <row r="142" spans="1:5" ht="14.25">
      <c r="A142" s="163"/>
      <c r="B142" s="168"/>
      <c r="C142"/>
      <c r="D142"/>
      <c r="E142" s="112"/>
    </row>
    <row r="143" spans="1:5" ht="14.25">
      <c r="A143"/>
      <c r="B143"/>
      <c r="C143"/>
      <c r="D143"/>
      <c r="E143" s="112"/>
    </row>
    <row r="144" spans="1:5" ht="14.25">
      <c r="A144" t="s">
        <v>258</v>
      </c>
      <c r="B144" s="165">
        <v>150</v>
      </c>
      <c r="C144" s="92">
        <v>1310</v>
      </c>
      <c r="D144" s="92">
        <v>1310</v>
      </c>
      <c r="E144" s="112"/>
    </row>
    <row r="145" spans="1:5" ht="14.25">
      <c r="A145" t="s">
        <v>259</v>
      </c>
      <c r="B145" s="165">
        <v>5000</v>
      </c>
      <c r="C145" s="92">
        <v>5000</v>
      </c>
      <c r="D145" s="92">
        <v>2430</v>
      </c>
      <c r="E145" s="166"/>
    </row>
    <row r="146" spans="1:5" ht="14.25">
      <c r="A146" t="s">
        <v>325</v>
      </c>
      <c r="B146" s="165">
        <v>430</v>
      </c>
      <c r="C146" s="92">
        <v>430</v>
      </c>
      <c r="D146" s="92">
        <v>430</v>
      </c>
      <c r="E146" s="166"/>
    </row>
    <row r="147" spans="1:5" ht="14.25">
      <c r="A147" t="s">
        <v>260</v>
      </c>
      <c r="B147" s="165">
        <v>1600</v>
      </c>
      <c r="C147" s="92">
        <v>1600</v>
      </c>
      <c r="D147" s="92">
        <v>1600</v>
      </c>
      <c r="E147" s="166"/>
    </row>
    <row r="148" spans="1:5" ht="14.25">
      <c r="A148" t="s">
        <v>261</v>
      </c>
      <c r="B148" s="165">
        <v>160</v>
      </c>
      <c r="C148" s="92">
        <v>160</v>
      </c>
      <c r="D148" s="92">
        <v>160</v>
      </c>
      <c r="E148" s="166"/>
    </row>
    <row r="149" spans="1:5" ht="14.25">
      <c r="A149" t="s">
        <v>262</v>
      </c>
      <c r="B149" s="165">
        <v>140</v>
      </c>
      <c r="C149" s="92">
        <v>140</v>
      </c>
      <c r="D149" s="92">
        <v>140</v>
      </c>
      <c r="E149" s="166"/>
    </row>
    <row r="150" spans="1:5" ht="14.25">
      <c r="A150" t="s">
        <v>263</v>
      </c>
      <c r="B150" s="165">
        <v>60</v>
      </c>
      <c r="C150" s="92">
        <v>60</v>
      </c>
      <c r="D150" s="92">
        <v>60</v>
      </c>
      <c r="E150" s="166"/>
    </row>
    <row r="151" spans="1:5" ht="14.25">
      <c r="A151" t="s">
        <v>412</v>
      </c>
      <c r="B151" s="165">
        <v>1464</v>
      </c>
      <c r="C151" s="92"/>
      <c r="D151" s="92"/>
      <c r="E151" s="166"/>
    </row>
    <row r="152" spans="1:5" ht="14.25">
      <c r="A152" t="s">
        <v>264</v>
      </c>
      <c r="B152" s="165">
        <v>50</v>
      </c>
      <c r="C152" s="92">
        <v>50</v>
      </c>
      <c r="D152" s="92">
        <v>50</v>
      </c>
      <c r="E152" s="166"/>
    </row>
    <row r="153" spans="1:5" ht="14.25">
      <c r="A153" t="s">
        <v>265</v>
      </c>
      <c r="B153" s="165">
        <v>2500</v>
      </c>
      <c r="C153" s="92">
        <v>2500</v>
      </c>
      <c r="D153" s="92">
        <v>2500</v>
      </c>
      <c r="E153" s="166"/>
    </row>
    <row r="154" spans="1:5" ht="14.25">
      <c r="A154" s="163" t="s">
        <v>266</v>
      </c>
      <c r="B154" s="168">
        <f>SUM(B144:B153)</f>
        <v>11554</v>
      </c>
      <c r="C154" s="168">
        <f>SUM(C144:C153)</f>
        <v>11250</v>
      </c>
      <c r="D154" s="168">
        <f>SUM(D144:D153)</f>
        <v>8680</v>
      </c>
      <c r="E154" s="112"/>
    </row>
    <row r="155" spans="1:5" ht="14.25">
      <c r="A155"/>
      <c r="B155"/>
      <c r="C155"/>
      <c r="D155"/>
      <c r="E155" s="112"/>
    </row>
    <row r="156" spans="1:5" ht="15">
      <c r="A156" s="169" t="s">
        <v>267</v>
      </c>
      <c r="B156" s="170">
        <f>SUM(B154+B141+B126+B102)</f>
        <v>136390</v>
      </c>
      <c r="C156" s="170">
        <f>C154+C141+C126+C102</f>
        <v>164153</v>
      </c>
      <c r="D156" s="170">
        <f>D154+D141+D126+D102</f>
        <v>163754</v>
      </c>
      <c r="E156" s="171"/>
    </row>
    <row r="157" spans="1:5" ht="14.25">
      <c r="A157"/>
      <c r="B157" s="92"/>
      <c r="C157"/>
      <c r="D157"/>
      <c r="E157" s="112"/>
    </row>
    <row r="158" spans="1:5" ht="15">
      <c r="A158" s="172" t="s">
        <v>183</v>
      </c>
      <c r="B158" s="161">
        <v>735</v>
      </c>
      <c r="C158" s="161">
        <v>780</v>
      </c>
      <c r="D158" s="161">
        <v>780</v>
      </c>
      <c r="E158" s="112"/>
    </row>
    <row r="159" spans="1:5" ht="14.25">
      <c r="A159"/>
      <c r="B159" s="92"/>
      <c r="C159"/>
      <c r="D159"/>
      <c r="E159" s="112"/>
    </row>
    <row r="160" spans="1:5" ht="14.25">
      <c r="A160" t="s">
        <v>268</v>
      </c>
      <c r="B160" s="92">
        <v>1000</v>
      </c>
      <c r="C160" s="92">
        <v>1000</v>
      </c>
      <c r="D160" s="92">
        <v>1000</v>
      </c>
      <c r="E160" s="166"/>
    </row>
    <row r="161" spans="1:5" ht="14.25">
      <c r="A161" t="s">
        <v>269</v>
      </c>
      <c r="B161" s="92">
        <v>50</v>
      </c>
      <c r="C161" s="92">
        <v>50</v>
      </c>
      <c r="D161" s="92">
        <v>50</v>
      </c>
      <c r="E161" s="166"/>
    </row>
    <row r="162" spans="1:5" ht="14.25">
      <c r="A162" t="s">
        <v>342</v>
      </c>
      <c r="B162" s="92">
        <v>600</v>
      </c>
      <c r="C162" s="92">
        <v>600</v>
      </c>
      <c r="D162" s="92">
        <v>600</v>
      </c>
      <c r="E162" s="166"/>
    </row>
    <row r="163" spans="1:5" ht="14.25">
      <c r="A163" t="s">
        <v>270</v>
      </c>
      <c r="B163" s="92">
        <v>6000</v>
      </c>
      <c r="C163" s="92">
        <v>8000</v>
      </c>
      <c r="D163" s="92">
        <v>8000</v>
      </c>
      <c r="E163" s="166"/>
    </row>
    <row r="164" spans="1:5" ht="14.25">
      <c r="A164" t="s">
        <v>271</v>
      </c>
      <c r="B164" s="92">
        <v>566</v>
      </c>
      <c r="C164" s="92"/>
      <c r="D164" s="92"/>
      <c r="E164" s="112"/>
    </row>
    <row r="165" spans="1:5" ht="14.25">
      <c r="A165" t="s">
        <v>272</v>
      </c>
      <c r="B165" s="92">
        <v>1200</v>
      </c>
      <c r="C165" s="92">
        <v>1200</v>
      </c>
      <c r="D165" s="92">
        <v>1200</v>
      </c>
      <c r="E165" s="112"/>
    </row>
    <row r="166" spans="1:5" ht="15.75">
      <c r="A166" s="173" t="s">
        <v>273</v>
      </c>
      <c r="B166" s="161">
        <f>SUM(B160:B165)</f>
        <v>9416</v>
      </c>
      <c r="C166" s="161">
        <f>SUM(C160:C165)</f>
        <v>10850</v>
      </c>
      <c r="D166" s="161">
        <f>SUM(D160:D165)</f>
        <v>10850</v>
      </c>
      <c r="E166" s="162"/>
    </row>
    <row r="167" spans="1:5" ht="14.25">
      <c r="A167"/>
      <c r="B167" s="92"/>
      <c r="C167"/>
      <c r="D167"/>
      <c r="E167"/>
    </row>
    <row r="168" spans="1:5" ht="14.25">
      <c r="A168" t="s">
        <v>274</v>
      </c>
      <c r="B168" s="165">
        <v>500</v>
      </c>
      <c r="C168" s="165">
        <v>500</v>
      </c>
      <c r="D168" s="165">
        <v>500</v>
      </c>
      <c r="E168" s="153"/>
    </row>
    <row r="169" spans="1:5" ht="14.25">
      <c r="A169" t="s">
        <v>386</v>
      </c>
      <c r="B169" s="165">
        <v>6170</v>
      </c>
      <c r="C169" s="92"/>
      <c r="D169" s="92"/>
      <c r="E169" s="153"/>
    </row>
    <row r="170" spans="1:5" ht="14.25">
      <c r="A170" t="s">
        <v>385</v>
      </c>
      <c r="B170" s="165">
        <v>1200</v>
      </c>
      <c r="C170" s="165"/>
      <c r="D170" s="92"/>
      <c r="E170" s="153"/>
    </row>
    <row r="171" spans="1:5" ht="14.25">
      <c r="A171" t="s">
        <v>413</v>
      </c>
      <c r="B171" s="165">
        <v>11223</v>
      </c>
      <c r="C171" s="165"/>
      <c r="D171" s="92"/>
      <c r="E171" s="153"/>
    </row>
    <row r="172" spans="1:5" ht="14.25">
      <c r="A172" t="s">
        <v>275</v>
      </c>
      <c r="B172" s="165">
        <v>4000</v>
      </c>
      <c r="C172" s="165">
        <v>3600</v>
      </c>
      <c r="D172" s="92">
        <v>3600</v>
      </c>
      <c r="E172" s="153"/>
    </row>
    <row r="173" spans="1:5" ht="14.25">
      <c r="A173" t="s">
        <v>345</v>
      </c>
      <c r="B173" s="165">
        <v>50000</v>
      </c>
      <c r="C173" s="165"/>
      <c r="D173" s="92">
        <v>50000</v>
      </c>
      <c r="E173" s="153"/>
    </row>
    <row r="174" spans="1:5" ht="14.25">
      <c r="A174" t="s">
        <v>344</v>
      </c>
      <c r="B174" s="165">
        <v>50000</v>
      </c>
      <c r="C174" s="165"/>
      <c r="D174" s="92"/>
      <c r="E174" s="153"/>
    </row>
    <row r="175" spans="1:5" ht="15">
      <c r="A175" s="169" t="s">
        <v>276</v>
      </c>
      <c r="B175" s="170">
        <f>SUM(B168:B174)</f>
        <v>123093</v>
      </c>
      <c r="C175" s="170">
        <f>SUM(C168:C174)</f>
        <v>4100</v>
      </c>
      <c r="D175" s="170">
        <f>SUM(D168:D174)</f>
        <v>54100</v>
      </c>
      <c r="E175" s="171"/>
    </row>
    <row r="177" spans="1:5" ht="14.25">
      <c r="A177"/>
      <c r="B177"/>
      <c r="C177"/>
      <c r="D177"/>
      <c r="E177" s="153"/>
    </row>
    <row r="178" spans="1:5" ht="14.25">
      <c r="A178" t="s">
        <v>277</v>
      </c>
      <c r="B178" s="165">
        <v>500</v>
      </c>
      <c r="C178" s="165">
        <v>500</v>
      </c>
      <c r="D178" s="92">
        <v>500</v>
      </c>
      <c r="E178" s="153"/>
    </row>
    <row r="179" spans="1:5" ht="14.25">
      <c r="A179" t="s">
        <v>111</v>
      </c>
      <c r="B179" s="165">
        <v>55222</v>
      </c>
      <c r="C179" s="165">
        <v>138490</v>
      </c>
      <c r="D179" s="92">
        <v>137365</v>
      </c>
      <c r="E179" s="153"/>
    </row>
    <row r="180" spans="1:5" ht="14.25">
      <c r="A180" t="s">
        <v>32</v>
      </c>
      <c r="B180" s="165">
        <v>6918</v>
      </c>
      <c r="C180" s="165">
        <v>10000</v>
      </c>
      <c r="D180" s="92">
        <v>90098</v>
      </c>
      <c r="E180" s="153"/>
    </row>
    <row r="181" spans="1:5" ht="14.25">
      <c r="A181" t="s">
        <v>278</v>
      </c>
      <c r="B181" s="165">
        <v>3646</v>
      </c>
      <c r="C181" s="92">
        <v>11000</v>
      </c>
      <c r="D181" s="92">
        <v>8951</v>
      </c>
      <c r="E181" s="153"/>
    </row>
    <row r="182" spans="1:5" ht="14.25">
      <c r="A182" t="s">
        <v>279</v>
      </c>
      <c r="B182" s="165">
        <v>403034</v>
      </c>
      <c r="C182" s="165">
        <v>604189</v>
      </c>
      <c r="D182" s="92">
        <v>604189</v>
      </c>
      <c r="E182" s="153"/>
    </row>
    <row r="183" spans="1:5" ht="15">
      <c r="A183" s="169" t="s">
        <v>280</v>
      </c>
      <c r="B183" s="170">
        <f>SUM(B178:B182)</f>
        <v>469320</v>
      </c>
      <c r="C183" s="170">
        <f>SUM(C178:C182)</f>
        <v>764179</v>
      </c>
      <c r="D183" s="170">
        <f>SUM(D178:D182)</f>
        <v>841103</v>
      </c>
      <c r="E183" s="153"/>
    </row>
    <row r="184" spans="1:5" ht="14.25">
      <c r="A184"/>
      <c r="B184"/>
      <c r="C184"/>
      <c r="D184"/>
      <c r="E184" s="153"/>
    </row>
    <row r="185" spans="1:5" ht="14.25">
      <c r="A185"/>
      <c r="B185"/>
      <c r="C185"/>
      <c r="D185"/>
      <c r="E185" s="153"/>
    </row>
    <row r="186" spans="1:5" ht="15">
      <c r="A186" s="173" t="s">
        <v>281</v>
      </c>
      <c r="B186" s="170">
        <f>SUM(B183+B175+B166+B158+B156+B85+B76)</f>
        <v>818497</v>
      </c>
      <c r="C186" s="170">
        <f>SUM(C183+C175+C166+C158+C156+C85+C76)</f>
        <v>1029236</v>
      </c>
      <c r="D186" s="170">
        <f>SUM(D183+D175+D166+D158+D156+D85+D76)</f>
        <v>1156307</v>
      </c>
      <c r="E186" s="171"/>
    </row>
  </sheetData>
  <mergeCells count="7">
    <mergeCell ref="A39:D39"/>
    <mergeCell ref="A40:D40"/>
    <mergeCell ref="A1:F1"/>
    <mergeCell ref="A2:F2"/>
    <mergeCell ref="A4:A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&amp;R5. sz. melléklet a 13/2011. (VII. 05.) sz.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POLG.HIV</dc:creator>
  <cp:keywords/>
  <dc:description/>
  <cp:lastModifiedBy>Erzsike</cp:lastModifiedBy>
  <cp:lastPrinted>2011-07-04T09:32:53Z</cp:lastPrinted>
  <dcterms:created xsi:type="dcterms:W3CDTF">2006-01-24T13:22:03Z</dcterms:created>
  <dcterms:modified xsi:type="dcterms:W3CDTF">2011-07-04T09:46:55Z</dcterms:modified>
  <cp:category/>
  <cp:version/>
  <cp:contentType/>
  <cp:contentStatus/>
</cp:coreProperties>
</file>