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3" activeTab="9"/>
  </bookViews>
  <sheets>
    <sheet name="Létszám" sheetId="1" r:id="rId1"/>
    <sheet name="Bevétel" sheetId="2" r:id="rId2"/>
    <sheet name="Kiadás" sheetId="3" r:id="rId3"/>
    <sheet name="Kiadás PH" sheetId="4" r:id="rId4"/>
    <sheet name="Kiadás isk." sheetId="5" r:id="rId5"/>
    <sheet name="Kiadás Műv." sheetId="6" r:id="rId6"/>
    <sheet name="Igazgatás" sheetId="7" r:id="rId7"/>
    <sheet name="Tartalék" sheetId="8" r:id="rId8"/>
    <sheet name="Műk.mérleg" sheetId="9" r:id="rId9"/>
    <sheet name="Felh.mérleg" sheetId="10" r:id="rId10"/>
  </sheets>
  <definedNames/>
  <calcPr fullCalcOnLoad="1"/>
</workbook>
</file>

<file path=xl/sharedStrings.xml><?xml version="1.0" encoding="utf-8"?>
<sst xmlns="http://schemas.openxmlformats.org/spreadsheetml/2006/main" count="686" uniqueCount="465">
  <si>
    <t>Megnevezés</t>
  </si>
  <si>
    <t>Építményadó</t>
  </si>
  <si>
    <t>Értékpapírok eladása</t>
  </si>
  <si>
    <t>Munkahelyi vendéglátás</t>
  </si>
  <si>
    <t>Óvodai nevelés</t>
  </si>
  <si>
    <t>EzerFt</t>
  </si>
  <si>
    <t>Iskolai intézményi étkeztetés</t>
  </si>
  <si>
    <t>Napköziotthonos ellátás</t>
  </si>
  <si>
    <t>Diáksport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</si>
  <si>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</si>
  <si>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</si>
  <si>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</si>
  <si>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</si>
  <si>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</si>
  <si>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</si>
  <si>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</si>
  <si>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</si>
  <si>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</si>
  <si>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</si>
  <si>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</si>
  <si>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</si>
  <si>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</si>
  <si>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</si>
  <si>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</si>
  <si>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</si>
  <si>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</si>
  <si>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</si>
  <si>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</si>
  <si>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</si>
  <si>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</si>
  <si>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</si>
  <si>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</si>
  <si>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</si>
  <si>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</si>
  <si>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</si>
  <si>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</si>
  <si>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</si>
  <si>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</si>
  <si>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</si>
  <si>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</si>
  <si>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</si>
  <si>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Tartalék</t>
  </si>
  <si>
    <t>Közvilágítás</t>
  </si>
  <si>
    <t>Állategészségügyi tevékenység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</si>
  <si>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</si>
  <si>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</si>
  <si>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</si>
  <si>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</si>
  <si>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</si>
  <si>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</si>
  <si>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</si>
  <si>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</si>
  <si>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</si>
  <si>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</si>
  <si>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</si>
  <si>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</si>
  <si>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</si>
  <si>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</si>
  <si>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</si>
  <si>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</si>
  <si>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>2.) Támogatás értékű működési kiadás</t>
  </si>
  <si>
    <t>Civil szervezetek támogatása</t>
  </si>
  <si>
    <t xml:space="preserve">ITOSZ   </t>
  </si>
  <si>
    <t>Tourinform Ócsa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</si>
  <si>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</si>
  <si>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</si>
  <si>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</si>
  <si>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</si>
  <si>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</si>
  <si>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Összes fejlesztési kiadás </t>
  </si>
  <si>
    <t>Ezer Ft</t>
  </si>
  <si>
    <t xml:space="preserve"> Támogatásértékű működési kiadás összesen</t>
  </si>
  <si>
    <t>Idegenforgalmi adó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</si>
  <si>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</si>
  <si>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</si>
  <si>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</si>
  <si>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</si>
  <si>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</si>
  <si>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</si>
  <si>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</si>
  <si>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</si>
  <si>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</si>
  <si>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</si>
  <si>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</si>
  <si>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</si>
  <si>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</si>
  <si>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</si>
  <si>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</si>
  <si>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</si>
  <si>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</si>
  <si>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</si>
  <si>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</si>
  <si>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</si>
  <si>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</si>
  <si>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</si>
  <si>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</si>
  <si>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</si>
  <si>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</si>
  <si>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</si>
  <si>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</si>
  <si>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</si>
  <si>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9.) Tartalék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</si>
  <si>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</si>
  <si>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</si>
  <si>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</si>
  <si>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</si>
  <si>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</si>
  <si>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</si>
  <si>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</si>
  <si>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</si>
  <si>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</si>
  <si>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</si>
  <si>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</si>
  <si>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2010.</t>
  </si>
  <si>
    <t>Talajterhelési díj</t>
  </si>
  <si>
    <t>Fantázia Művészeti Iskola</t>
  </si>
  <si>
    <t>Köz.Szöv.- iskola konyha</t>
  </si>
  <si>
    <t>Buszváró Haraszti u.</t>
  </si>
  <si>
    <t>Akácfa,Nap,Hold,Nyárfa,Arany J. belső utak bővítése</t>
  </si>
  <si>
    <t>ÖSSZES KIADÁS</t>
  </si>
  <si>
    <t>Bursa Hungarica</t>
  </si>
  <si>
    <t>Fejlesztési céltartalék</t>
  </si>
  <si>
    <t>2010.évi terv</t>
  </si>
  <si>
    <t>1.) Polgármesteri Hivatal - önállóan működő és gazdálkodó költségvetési szerv</t>
  </si>
  <si>
    <t>4.) Halászy Károly Művelődési Ház és Könyvtár - önállóan működő költségvetési szerv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</si>
  <si>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</si>
  <si>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</si>
  <si>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előirányz.</t>
  </si>
  <si>
    <t>mód.ei.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</si>
  <si>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</si>
  <si>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</si>
  <si>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</si>
  <si>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</si>
  <si>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</si>
  <si>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</si>
  <si>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</si>
  <si>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</si>
  <si>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</si>
  <si>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</si>
  <si>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</si>
  <si>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</si>
  <si>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</si>
  <si>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</si>
  <si>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</si>
  <si>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</si>
  <si>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Kártérítés</t>
  </si>
  <si>
    <t>Kamatok</t>
  </si>
  <si>
    <t>ÁFA visszatérülés</t>
  </si>
  <si>
    <t>Kiszámlázott termékek és szolgáltatások ért. ÁFA</t>
  </si>
  <si>
    <t>Szemétszállítás</t>
  </si>
  <si>
    <t>1. Polgármesteri Hivatal müködési bev. össz:</t>
  </si>
  <si>
    <t>I.  Önkormányzat Intézményi müködési bev. össz: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</si>
  <si>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</si>
  <si>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</si>
  <si>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</si>
  <si>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</si>
  <si>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</si>
  <si>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</si>
  <si>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</si>
  <si>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</si>
  <si>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Földterület értékesítése</t>
  </si>
  <si>
    <t>Központi támogatás utakra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</si>
  <si>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</si>
  <si>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</si>
  <si>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</si>
  <si>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</si>
  <si>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Kieg. tám. Közoktatási feladatokhoz</t>
  </si>
  <si>
    <t>Szociális jellegű juttatások</t>
  </si>
  <si>
    <t>VI. Normatív kötött felh. támogatások összesen:</t>
  </si>
  <si>
    <t>IV-VI. Önkormányzatok költségvetési tám: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</si>
  <si>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</si>
  <si>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</si>
  <si>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</si>
  <si>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</si>
  <si>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VII. Működési célú pe. átv. államházt. kivülről</t>
  </si>
  <si>
    <t>X. Kincstárjegy eladás</t>
  </si>
  <si>
    <t>2010. évi</t>
  </si>
  <si>
    <t>Lakbérek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</si>
  <si>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</si>
  <si>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</si>
  <si>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</si>
  <si>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</si>
  <si>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</si>
  <si>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</si>
  <si>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</si>
  <si>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</si>
  <si>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</si>
  <si>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eredeti ei.</t>
  </si>
  <si>
    <t>Munkaadókat terhelő járulékok</t>
  </si>
  <si>
    <t>Pénzeszköz átadás</t>
  </si>
  <si>
    <t>Művelődési Ház összesen:</t>
  </si>
  <si>
    <t>Ellátottak pénzbeni juttatása</t>
  </si>
  <si>
    <t>Felhalmozási kiadások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</si>
  <si>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</si>
  <si>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</si>
  <si>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</si>
  <si>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</si>
  <si>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</si>
  <si>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</si>
  <si>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</si>
  <si>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</si>
  <si>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</si>
  <si>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</si>
  <si>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</si>
  <si>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Szociális pénzbeni ellátás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</si>
  <si>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</si>
  <si>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</si>
  <si>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</si>
  <si>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</si>
  <si>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</si>
  <si>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</si>
  <si>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</si>
  <si>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</si>
  <si>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</si>
  <si>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</si>
  <si>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</si>
  <si>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</si>
  <si>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Adójutalék</t>
  </si>
  <si>
    <t>Helyettesítés</t>
  </si>
  <si>
    <t xml:space="preserve">Jubileumi jutalom  </t>
  </si>
  <si>
    <t>Betegszab.idejére fiz.díj.</t>
  </si>
  <si>
    <t>Továbbképzési támogatás</t>
  </si>
  <si>
    <t>Keresetkiegészítés</t>
  </si>
  <si>
    <t>Képzettségi pótlék</t>
  </si>
  <si>
    <t>Napidíj</t>
  </si>
  <si>
    <t>Ruházati költségtérítés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</si>
  <si>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</si>
  <si>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</si>
  <si>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</si>
  <si>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</si>
  <si>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</si>
  <si>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Kisértékű ajándék</t>
  </si>
  <si>
    <t>Részmunkaid.fogl.keresete.</t>
  </si>
  <si>
    <t>Köztisztviselők szociális segélye</t>
  </si>
  <si>
    <t>Iskolakezdési támogatás</t>
  </si>
  <si>
    <t>Alkalmi munkavállalók juttatásai</t>
  </si>
  <si>
    <t>Megbízási díj</t>
  </si>
  <si>
    <t xml:space="preserve">Képviselői tiszteletdíj </t>
  </si>
  <si>
    <t>Alpolgármester tiszteletdíja</t>
  </si>
  <si>
    <t>Személyi juttatások összesen</t>
  </si>
  <si>
    <t>Nyugdíjbiztosítási járulék</t>
  </si>
  <si>
    <t>Egészségügyi hozzájárulás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</si>
  <si>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</si>
  <si>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</si>
  <si>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</si>
  <si>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</si>
  <si>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</si>
  <si>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</si>
  <si>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</si>
  <si>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</si>
  <si>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</si>
  <si>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</si>
  <si>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</si>
  <si>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</si>
  <si>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</si>
  <si>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</si>
  <si>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</si>
  <si>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</si>
  <si>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</si>
  <si>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</si>
  <si>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</si>
  <si>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</si>
  <si>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</si>
  <si>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</si>
  <si>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</si>
  <si>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</si>
  <si>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</si>
  <si>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</si>
  <si>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</si>
  <si>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</si>
  <si>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</si>
  <si>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</si>
  <si>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</si>
  <si>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</si>
  <si>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</si>
  <si>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</si>
  <si>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</si>
  <si>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</si>
  <si>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</si>
  <si>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</si>
  <si>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</si>
  <si>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</si>
  <si>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</si>
  <si>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</si>
  <si>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</si>
  <si>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</si>
  <si>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</si>
  <si>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</si>
  <si>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</si>
  <si>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</si>
  <si>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</si>
  <si>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</si>
  <si>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</si>
  <si>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</si>
  <si>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</si>
  <si>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Központi díjak</t>
  </si>
  <si>
    <t>Egyéb befizetési kötelezettségek</t>
  </si>
  <si>
    <t>Bankköltség</t>
  </si>
  <si>
    <t>Különféle kiadások és befizetések</t>
  </si>
  <si>
    <t>Dologi kiadások összesen</t>
  </si>
  <si>
    <t>Ingatlan vásárlás</t>
  </si>
  <si>
    <t>Szellemi termékek vásárlása</t>
  </si>
  <si>
    <t>Szám.tech.eszközök</t>
  </si>
  <si>
    <t>Beruházások  ÁFA</t>
  </si>
  <si>
    <t>Felhalmozás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</si>
  <si>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</si>
  <si>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</si>
  <si>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</si>
  <si>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</si>
  <si>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</si>
  <si>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</si>
  <si>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</si>
  <si>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</si>
  <si>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</si>
  <si>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</si>
  <si>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</si>
  <si>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</si>
  <si>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</si>
  <si>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</si>
  <si>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</si>
  <si>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</si>
  <si>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</si>
  <si>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</si>
  <si>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</si>
  <si>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</si>
  <si>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</si>
  <si>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</si>
  <si>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</si>
  <si>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</si>
  <si>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</si>
  <si>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</si>
  <si>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</si>
  <si>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Pénzmaradvány</t>
  </si>
  <si>
    <t>Működési kiadások összesen:</t>
  </si>
  <si>
    <t>Felhalmozási célú bevételek és kiadások mérlegszerű bemutatása</t>
  </si>
  <si>
    <t>Értékpapír eladás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</si>
  <si>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</si>
  <si>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</si>
  <si>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</si>
  <si>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</si>
  <si>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</si>
  <si>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</si>
  <si>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</si>
  <si>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</si>
  <si>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</si>
  <si>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2010. eredeti ei.</t>
  </si>
  <si>
    <t>Bérleti, üzemeltetési díjak</t>
  </si>
  <si>
    <t>Tagi kölcsön</t>
  </si>
  <si>
    <t>Járművek vásárlása</t>
  </si>
  <si>
    <t>Átvett pénzeszköz Bolgár Kisebbség</t>
  </si>
  <si>
    <t xml:space="preserve">2010. évi </t>
  </si>
  <si>
    <t>Alsónémedi Nagyközség  Önkormányzat 2010. évi tartalékának alakulása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</si>
  <si>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</si>
  <si>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</si>
  <si>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</si>
  <si>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</si>
  <si>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</si>
  <si>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</si>
  <si>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</si>
  <si>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</si>
  <si>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</si>
  <si>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</si>
  <si>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</si>
  <si>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</si>
  <si>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</si>
  <si>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</si>
  <si>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</si>
  <si>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</si>
  <si>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</si>
  <si>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</si>
  <si>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</si>
  <si>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</si>
  <si>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</si>
  <si>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</si>
  <si>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</si>
  <si>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</si>
  <si>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</si>
  <si>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</si>
  <si>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Árpád utca járda</t>
  </si>
  <si>
    <t>Szoftver legalizáció</t>
  </si>
  <si>
    <t>Könyvtári polcok</t>
  </si>
  <si>
    <t>Településközpont fejlesztése önerő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</si>
  <si>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</si>
  <si>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</si>
  <si>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</si>
  <si>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</si>
  <si>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</si>
  <si>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</si>
  <si>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</si>
  <si>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</si>
  <si>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</si>
  <si>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</si>
  <si>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</si>
  <si>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</si>
  <si>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</si>
  <si>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</si>
  <si>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</si>
  <si>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</si>
  <si>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Lámpás átkelő kivitelezés (Haraszti u. és Dózsa tér)</t>
  </si>
  <si>
    <t>Éves létszám-előirányzat költségvetési szervenként</t>
  </si>
  <si>
    <t>Bolgár Kisebbségi Önkormányzat</t>
  </si>
  <si>
    <t>Óvoda fűtés korszerűsítése</t>
  </si>
  <si>
    <t>NYWYG Egyesület támogatása</t>
  </si>
  <si>
    <t>Nagyajta (fűtéskorszerűsítés)</t>
  </si>
  <si>
    <t>Kiegészítés ingyenes tk.ellátáshoz</t>
  </si>
  <si>
    <t>Bolgárok által adott támogatás</t>
  </si>
  <si>
    <t>Bútorvásárlás PH</t>
  </si>
  <si>
    <t>PH és Egészségház eng.terv</t>
  </si>
  <si>
    <t>Asztalok Műv.Házba</t>
  </si>
  <si>
    <t>Magzati szívhallgató</t>
  </si>
  <si>
    <t>Atlétikai pálya, stb. tervei</t>
  </si>
  <si>
    <t>Szennyvíztisztító</t>
  </si>
  <si>
    <t>Utcák felújítása önrész</t>
  </si>
  <si>
    <t>VIII. Lakásépítési kölcsön visszafizetés</t>
  </si>
  <si>
    <t>I-VIII. Költségvetési bevételek</t>
  </si>
  <si>
    <t>IX. Pénzforgalom nélküli bevételek összesen:</t>
  </si>
  <si>
    <t>I-X. Bevételek mindösszesen:</t>
  </si>
  <si>
    <t>Előző évi ei. Maradvány, pénzmaradvány igénybevétele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</si>
  <si>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</si>
  <si>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</si>
  <si>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</si>
  <si>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</si>
  <si>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</si>
  <si>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</si>
  <si>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</si>
  <si>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</si>
  <si>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</si>
  <si>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</si>
  <si>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</si>
  <si>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</si>
  <si>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</si>
  <si>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r>
      <t xml:space="preserve">Alsónémedi Nagyközség Önkormányzat 2010. évi </t>
    </r>
    <r>
      <rPr>
        <b/>
        <u val="single"/>
        <sz val="14"/>
        <rFont val="Times New Roman"/>
        <family val="1"/>
      </rPr>
      <t>kiadásai</t>
    </r>
  </si>
  <si>
    <t>Jóléti, sport és kultúrális kiadások</t>
  </si>
  <si>
    <t>ABÉVA KFT. konyha- és szolgálati lakás bővítés</t>
  </si>
  <si>
    <t>Átvett pénzeszköz polgárvédelem támogatására</t>
  </si>
  <si>
    <t>2009. évi normatíva elszámolása</t>
  </si>
  <si>
    <t>Átvett pénzeszköz diáksportra</t>
  </si>
  <si>
    <t>2010. I. mód.ei.</t>
  </si>
  <si>
    <t xml:space="preserve">Országgyűlési választások  </t>
  </si>
  <si>
    <t>Rászoruló gyermekek támogatása</t>
  </si>
  <si>
    <t>Mozgáskorlátozottak közlekedési támogatása</t>
  </si>
  <si>
    <t>E.ei.</t>
  </si>
  <si>
    <t>M.ei.</t>
  </si>
  <si>
    <t>Adó- illeték kiszabása</t>
  </si>
  <si>
    <t>Város- és községgazdálkodás pü-i igazgatása</t>
  </si>
  <si>
    <t>Közoktatási tevékenység pü-i igazgatása</t>
  </si>
  <si>
    <t>Humán eü. pü-i igazgatása</t>
  </si>
  <si>
    <t>Alkotó művészeti tevékenység pü-i igazgatása</t>
  </si>
  <si>
    <t>LADA Samara</t>
  </si>
  <si>
    <t>Lakossági hj. útfelújításhoz</t>
  </si>
  <si>
    <t>Honlap készítés</t>
  </si>
  <si>
    <t>Pénzügyi program költségei</t>
  </si>
  <si>
    <t>Kiszámlázott termékek ÁFA</t>
  </si>
  <si>
    <t>ABÉVA KFT. lámpás átkelő</t>
  </si>
  <si>
    <t>ABÉVA KFT. jurta vásárlás</t>
  </si>
  <si>
    <t>Összes társ. - szoc.pol.juttatás és egyéb pénzbeni jutt.</t>
  </si>
  <si>
    <t>2010.e.ei.</t>
  </si>
  <si>
    <t>2010.m.ei.</t>
  </si>
  <si>
    <t>Iskolai betörés miatti kötelezettség</t>
  </si>
  <si>
    <t>Központosított előirányzat</t>
  </si>
  <si>
    <t>Szoc.jellegű támogatások</t>
  </si>
  <si>
    <t>Utcák felújítása pályázat</t>
  </si>
  <si>
    <t>Óvodáztatási támogatás</t>
  </si>
  <si>
    <t>II. mód.ei.</t>
  </si>
  <si>
    <t>2010. évi II.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</si>
</sst>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0" fillId="0" borderId="4" xfId="0" applyBorder="1" applyAlignment="1">
      <alignment/>
    </xf>
    <xf numFmtId="0" fontId="1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8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0" fontId="21" fillId="0" borderId="0" xfId="19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10" fontId="22" fillId="0" borderId="0" xfId="19" applyNumberFormat="1" applyFont="1" applyAlignment="1">
      <alignment/>
    </xf>
    <xf numFmtId="171" fontId="21" fillId="0" borderId="0" xfId="1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21" fillId="0" borderId="0" xfId="1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1" fontId="21" fillId="0" borderId="0" xfId="15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/>
    </xf>
    <xf numFmtId="171" fontId="22" fillId="0" borderId="0" xfId="15" applyNumberFormat="1" applyFont="1" applyAlignment="1">
      <alignment horizontal="right"/>
    </xf>
    <xf numFmtId="0" fontId="21" fillId="0" borderId="0" xfId="0" applyFont="1" applyAlignment="1">
      <alignment/>
    </xf>
    <xf numFmtId="171" fontId="22" fillId="0" borderId="0" xfId="15" applyNumberFormat="1" applyFont="1" applyAlignment="1">
      <alignment/>
    </xf>
    <xf numFmtId="171" fontId="4" fillId="0" borderId="0" xfId="15" applyNumberFormat="1" applyFont="1" applyAlignment="1">
      <alignment/>
    </xf>
    <xf numFmtId="171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21" fillId="0" borderId="0" xfId="19" applyNumberFormat="1" applyFont="1" applyBorder="1" applyAlignment="1">
      <alignment/>
    </xf>
    <xf numFmtId="10" fontId="22" fillId="0" borderId="0" xfId="19" applyNumberFormat="1" applyFont="1" applyBorder="1" applyAlignment="1">
      <alignment/>
    </xf>
    <xf numFmtId="10" fontId="21" fillId="0" borderId="0" xfId="19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2" fillId="0" borderId="6" xfId="0" applyFont="1" applyBorder="1" applyAlignment="1">
      <alignment/>
    </xf>
    <xf numFmtId="0" fontId="0" fillId="0" borderId="6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171" fontId="0" fillId="0" borderId="0" xfId="15" applyNumberFormat="1" applyAlignment="1">
      <alignment horizontal="center"/>
    </xf>
    <xf numFmtId="10" fontId="21" fillId="0" borderId="0" xfId="19" applyNumberFormat="1" applyFont="1" applyAlignment="1">
      <alignment/>
    </xf>
    <xf numFmtId="171" fontId="22" fillId="0" borderId="0" xfId="15" applyNumberFormat="1" applyFont="1" applyAlignment="1">
      <alignment horizontal="center"/>
    </xf>
    <xf numFmtId="171" fontId="22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2" fillId="0" borderId="0" xfId="15" applyNumberFormat="1" applyFont="1" applyBorder="1" applyAlignment="1">
      <alignment horizontal="center"/>
    </xf>
    <xf numFmtId="171" fontId="22" fillId="0" borderId="0" xfId="15" applyNumberFormat="1" applyFont="1" applyBorder="1" applyAlignment="1">
      <alignment/>
    </xf>
    <xf numFmtId="171" fontId="22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3" fontId="2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71" fontId="21" fillId="0" borderId="0" xfId="15" applyNumberFormat="1" applyFont="1" applyBorder="1" applyAlignment="1">
      <alignment horizontal="right"/>
    </xf>
    <xf numFmtId="10" fontId="21" fillId="0" borderId="0" xfId="19" applyNumberFormat="1" applyFont="1" applyBorder="1" applyAlignment="1">
      <alignment horizontal="right"/>
    </xf>
    <xf numFmtId="171" fontId="22" fillId="0" borderId="0" xfId="15" applyNumberFormat="1" applyFont="1" applyBorder="1" applyAlignment="1">
      <alignment horizontal="right"/>
    </xf>
    <xf numFmtId="10" fontId="22" fillId="0" borderId="0" xfId="19" applyNumberFormat="1" applyFont="1" applyBorder="1" applyAlignment="1">
      <alignment horizontal="right"/>
    </xf>
    <xf numFmtId="0" fontId="26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1" fontId="0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1" fontId="21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171" fontId="28" fillId="0" borderId="0" xfId="15" applyNumberFormat="1" applyFont="1" applyAlignment="1">
      <alignment/>
    </xf>
    <xf numFmtId="10" fontId="13" fillId="0" borderId="0" xfId="19" applyNumberFormat="1" applyFont="1" applyAlignment="1">
      <alignment/>
    </xf>
    <xf numFmtId="0" fontId="19" fillId="0" borderId="0" xfId="0" applyFont="1" applyAlignment="1">
      <alignment horizontal="center"/>
    </xf>
    <xf numFmtId="171" fontId="19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19" fillId="0" borderId="0" xfId="0" applyFont="1" applyAlignment="1">
      <alignment horizontal="left"/>
    </xf>
    <xf numFmtId="171" fontId="19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71" fontId="28" fillId="0" borderId="0" xfId="0" applyNumberFormat="1" applyFont="1" applyAlignment="1">
      <alignment/>
    </xf>
    <xf numFmtId="10" fontId="28" fillId="0" borderId="0" xfId="19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0" fillId="0" borderId="7" xfId="0" applyBorder="1" applyAlignment="1">
      <alignment/>
    </xf>
    <xf numFmtId="3" fontId="22" fillId="0" borderId="6" xfId="0" applyNumberFormat="1" applyFont="1" applyBorder="1" applyAlignment="1">
      <alignment/>
    </xf>
    <xf numFmtId="0" fontId="22" fillId="0" borderId="8" xfId="0" applyFont="1" applyBorder="1" applyAlignment="1">
      <alignment/>
    </xf>
    <xf numFmtId="3" fontId="29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2" fillId="0" borderId="0" xfId="0" applyFont="1" applyAlignment="1">
      <alignment/>
    </xf>
    <xf numFmtId="171" fontId="32" fillId="0" borderId="0" xfId="15" applyNumberFormat="1" applyFont="1" applyAlignment="1">
      <alignment/>
    </xf>
    <xf numFmtId="0" fontId="32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 vertical="justify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2" fillId="0" borderId="8" xfId="0" applyFont="1" applyBorder="1" applyAlignment="1">
      <alignment/>
    </xf>
    <xf numFmtId="0" fontId="0" fillId="0" borderId="11" xfId="0" applyBorder="1" applyAlignment="1">
      <alignment/>
    </xf>
    <xf numFmtId="0" fontId="22" fillId="0" borderId="1" xfId="0" applyFont="1" applyBorder="1" applyAlignment="1">
      <alignment vertical="center"/>
    </xf>
    <xf numFmtId="0" fontId="22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28">
      <selection activeCell="L21" sqref="L21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2" width="7.00390625" style="0" customWidth="1"/>
  </cols>
  <sheetData>
    <row r="1" spans="1:8" ht="15.75">
      <c r="A1" s="238"/>
      <c r="B1" s="239"/>
      <c r="C1" s="239"/>
      <c r="D1" s="239"/>
      <c r="E1" s="239"/>
      <c r="F1" s="239"/>
      <c r="G1" s="239"/>
      <c r="H1" s="239"/>
    </row>
    <row r="2" spans="1:12" ht="18.75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8" ht="18.75">
      <c r="A3" s="14"/>
      <c r="B3" s="39"/>
      <c r="C3" s="39"/>
      <c r="D3" s="39"/>
      <c r="E3" s="39"/>
      <c r="F3" s="39"/>
      <c r="G3" s="39"/>
      <c r="H3" s="39"/>
    </row>
    <row r="4" spans="1:12" ht="15.75">
      <c r="A4" s="238" t="s">
        <v>399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8" ht="15.75">
      <c r="A5" s="16"/>
      <c r="B5" s="42"/>
      <c r="C5" s="42"/>
      <c r="D5" s="42"/>
      <c r="E5" s="42"/>
      <c r="F5" s="42"/>
      <c r="G5" s="42"/>
      <c r="H5" s="42"/>
    </row>
    <row r="6" spans="1:12" ht="15.75">
      <c r="A6" s="11"/>
      <c r="F6" s="23"/>
      <c r="G6" s="23"/>
      <c r="H6" s="23"/>
      <c r="L6" s="204" t="s">
        <v>106</v>
      </c>
    </row>
    <row r="7" spans="1:12" ht="17.25" thickBot="1">
      <c r="A7" s="240" t="s">
        <v>0</v>
      </c>
      <c r="B7" s="241"/>
      <c r="C7" s="241"/>
      <c r="D7" s="33"/>
      <c r="E7" s="33"/>
      <c r="F7" s="33"/>
      <c r="G7" s="34"/>
      <c r="H7" s="33"/>
      <c r="I7" s="33"/>
      <c r="J7" s="33"/>
      <c r="K7" s="52" t="s">
        <v>441</v>
      </c>
      <c r="L7" s="197" t="s">
        <v>442</v>
      </c>
    </row>
    <row r="8" spans="1:3" ht="16.5">
      <c r="A8" s="43"/>
      <c r="B8" s="43"/>
      <c r="C8" s="43"/>
    </row>
    <row r="9" spans="1:9" ht="12.75">
      <c r="A9" s="23" t="s">
        <v>123</v>
      </c>
      <c r="B9" s="21"/>
      <c r="C9" s="21"/>
      <c r="D9" s="21"/>
      <c r="E9" s="21"/>
      <c r="F9" s="21"/>
      <c r="G9" s="21"/>
      <c r="H9" s="21"/>
      <c r="I9" s="21"/>
    </row>
    <row r="10" spans="1:12" ht="12.75">
      <c r="A10" s="74" t="s">
        <v>339</v>
      </c>
      <c r="B10" s="74"/>
      <c r="C10" s="74"/>
      <c r="D10" s="74"/>
      <c r="E10" s="74"/>
      <c r="F10" s="74"/>
      <c r="G10" s="74"/>
      <c r="K10" s="74">
        <v>4</v>
      </c>
      <c r="L10">
        <v>4</v>
      </c>
    </row>
    <row r="11" spans="1:12" ht="12.75">
      <c r="A11" s="74" t="s">
        <v>182</v>
      </c>
      <c r="B11" s="74"/>
      <c r="C11" s="74"/>
      <c r="D11" s="74"/>
      <c r="E11" s="74"/>
      <c r="F11" s="74"/>
      <c r="G11" s="74"/>
      <c r="K11" s="74">
        <v>4</v>
      </c>
      <c r="L11">
        <v>5</v>
      </c>
    </row>
    <row r="12" spans="1:12" ht="12.75">
      <c r="A12" s="75" t="s">
        <v>107</v>
      </c>
      <c r="B12" s="75"/>
      <c r="C12" s="75"/>
      <c r="D12" s="75"/>
      <c r="E12" s="75"/>
      <c r="F12" s="75"/>
      <c r="G12" s="75"/>
      <c r="K12" s="75">
        <v>22</v>
      </c>
      <c r="L12">
        <v>13</v>
      </c>
    </row>
    <row r="13" spans="1:12" ht="12.75">
      <c r="A13" s="77" t="s">
        <v>443</v>
      </c>
      <c r="B13" s="75"/>
      <c r="C13" s="75"/>
      <c r="D13" s="75"/>
      <c r="E13" s="75"/>
      <c r="F13" s="75"/>
      <c r="G13" s="75"/>
      <c r="K13" s="75"/>
      <c r="L13">
        <v>3</v>
      </c>
    </row>
    <row r="14" spans="1:12" ht="12.75">
      <c r="A14" s="77" t="s">
        <v>371</v>
      </c>
      <c r="B14" s="75"/>
      <c r="C14" s="75"/>
      <c r="D14" s="75"/>
      <c r="E14" s="75"/>
      <c r="F14" s="75"/>
      <c r="G14" s="75"/>
      <c r="K14" s="75"/>
      <c r="L14">
        <v>4</v>
      </c>
    </row>
    <row r="15" spans="1:12" ht="12.75">
      <c r="A15" s="77" t="s">
        <v>370</v>
      </c>
      <c r="B15" s="75"/>
      <c r="C15" s="75"/>
      <c r="D15" s="75"/>
      <c r="E15" s="75"/>
      <c r="F15" s="75"/>
      <c r="G15" s="75"/>
      <c r="K15" s="75"/>
      <c r="L15">
        <v>1</v>
      </c>
    </row>
    <row r="16" spans="1:12" ht="12.75">
      <c r="A16" s="77" t="s">
        <v>444</v>
      </c>
      <c r="B16" s="75"/>
      <c r="C16" s="75"/>
      <c r="D16" s="75"/>
      <c r="E16" s="75"/>
      <c r="F16" s="75"/>
      <c r="G16" s="75"/>
      <c r="K16" s="75"/>
      <c r="L16">
        <v>0.35</v>
      </c>
    </row>
    <row r="17" spans="1:12" ht="12.75">
      <c r="A17" s="77" t="s">
        <v>445</v>
      </c>
      <c r="B17" s="75"/>
      <c r="C17" s="75"/>
      <c r="D17" s="75"/>
      <c r="E17" s="75"/>
      <c r="F17" s="75"/>
      <c r="G17" s="75"/>
      <c r="K17" s="75"/>
      <c r="L17">
        <v>3.35</v>
      </c>
    </row>
    <row r="18" spans="1:12" ht="12.75">
      <c r="A18" s="77" t="s">
        <v>446</v>
      </c>
      <c r="B18" s="75"/>
      <c r="C18" s="75"/>
      <c r="D18" s="75"/>
      <c r="E18" s="75"/>
      <c r="F18" s="75"/>
      <c r="G18" s="75"/>
      <c r="K18" s="75"/>
      <c r="L18">
        <v>0.1</v>
      </c>
    </row>
    <row r="19" spans="1:12" ht="12.75">
      <c r="A19" s="77" t="s">
        <v>447</v>
      </c>
      <c r="B19" s="75"/>
      <c r="C19" s="75"/>
      <c r="D19" s="75"/>
      <c r="E19" s="75"/>
      <c r="F19" s="75"/>
      <c r="G19" s="75"/>
      <c r="K19" s="75"/>
      <c r="L19">
        <v>0.2</v>
      </c>
    </row>
    <row r="20" spans="1:12" ht="12.75">
      <c r="A20" s="76" t="s">
        <v>340</v>
      </c>
      <c r="B20" s="76"/>
      <c r="C20" s="76"/>
      <c r="D20" s="76"/>
      <c r="E20" s="76"/>
      <c r="F20" s="76"/>
      <c r="G20" s="76"/>
      <c r="H20" s="7"/>
      <c r="I20" s="7"/>
      <c r="J20" s="7"/>
      <c r="K20" s="76">
        <v>2.5</v>
      </c>
      <c r="L20" s="7">
        <v>2.5</v>
      </c>
    </row>
    <row r="21" spans="1:12" ht="12.75">
      <c r="A21" s="77" t="s">
        <v>46</v>
      </c>
      <c r="B21" s="74"/>
      <c r="C21" s="74"/>
      <c r="D21" s="74"/>
      <c r="E21" s="74"/>
      <c r="F21" s="74"/>
      <c r="G21" s="74"/>
      <c r="K21" s="78">
        <f>SUM(K10:K20)</f>
        <v>32.5</v>
      </c>
      <c r="L21" s="23">
        <f>SUM(L10:L20)</f>
        <v>36.50000000000001</v>
      </c>
    </row>
    <row r="22" spans="1:8" ht="12.75">
      <c r="A22" s="79"/>
      <c r="B22" s="56"/>
      <c r="C22" s="56"/>
      <c r="D22" s="56"/>
      <c r="E22" s="56"/>
      <c r="F22" s="56"/>
      <c r="G22" s="56"/>
      <c r="H22" s="56"/>
    </row>
    <row r="23" spans="1:8" ht="12.75">
      <c r="A23" s="56"/>
      <c r="B23" s="56"/>
      <c r="C23" s="56"/>
      <c r="D23" s="56"/>
      <c r="E23" s="56"/>
      <c r="F23" s="56"/>
      <c r="G23" s="56"/>
      <c r="H23" s="56"/>
    </row>
    <row r="24" spans="1:8" ht="12.75">
      <c r="A24" s="78" t="s">
        <v>178</v>
      </c>
      <c r="B24" s="56"/>
      <c r="C24" s="56"/>
      <c r="D24" s="56"/>
      <c r="E24" s="56"/>
      <c r="F24" s="56"/>
      <c r="G24" s="56"/>
      <c r="H24" s="56"/>
    </row>
    <row r="25" spans="1:12" ht="12.75">
      <c r="A25" s="56" t="s">
        <v>341</v>
      </c>
      <c r="B25" s="56"/>
      <c r="C25" s="56"/>
      <c r="D25" s="56"/>
      <c r="E25" s="56"/>
      <c r="F25" s="56"/>
      <c r="G25" s="56"/>
      <c r="K25" s="56">
        <v>22</v>
      </c>
      <c r="L25">
        <v>22</v>
      </c>
    </row>
    <row r="26" spans="1:12" ht="12.75">
      <c r="A26" s="56" t="s">
        <v>342</v>
      </c>
      <c r="B26" s="56"/>
      <c r="C26" s="56"/>
      <c r="D26" s="56"/>
      <c r="E26" s="56"/>
      <c r="F26" s="56"/>
      <c r="G26" s="56"/>
      <c r="K26" s="56">
        <v>12</v>
      </c>
      <c r="L26">
        <v>12</v>
      </c>
    </row>
    <row r="27" spans="1:12" ht="12.75">
      <c r="A27" s="56" t="s">
        <v>7</v>
      </c>
      <c r="B27" s="56"/>
      <c r="C27" s="56"/>
      <c r="D27" s="56"/>
      <c r="E27" s="56"/>
      <c r="F27" s="56"/>
      <c r="G27" s="56"/>
      <c r="K27" s="56">
        <v>4</v>
      </c>
      <c r="L27">
        <v>4</v>
      </c>
    </row>
    <row r="28" spans="1:12" ht="12.75">
      <c r="A28" s="71" t="s">
        <v>108</v>
      </c>
      <c r="B28" s="71"/>
      <c r="C28" s="71"/>
      <c r="D28" s="71"/>
      <c r="E28" s="71"/>
      <c r="F28" s="71"/>
      <c r="G28" s="71"/>
      <c r="H28" s="7"/>
      <c r="I28" s="7"/>
      <c r="J28" s="7"/>
      <c r="K28" s="71">
        <v>5.5</v>
      </c>
      <c r="L28" s="7">
        <v>5.5</v>
      </c>
    </row>
    <row r="29" spans="1:12" ht="12.75">
      <c r="A29" s="79" t="s">
        <v>46</v>
      </c>
      <c r="B29" s="56"/>
      <c r="C29" s="56"/>
      <c r="D29" s="56"/>
      <c r="E29" s="56"/>
      <c r="F29" s="56"/>
      <c r="G29" s="56"/>
      <c r="K29" s="78">
        <f>SUM(K25:K28)</f>
        <v>43.5</v>
      </c>
      <c r="L29" s="23">
        <f>SUM(L25:L28)</f>
        <v>43.5</v>
      </c>
    </row>
    <row r="30" spans="1:8" ht="12.75">
      <c r="A30" s="79"/>
      <c r="B30" s="56"/>
      <c r="C30" s="56"/>
      <c r="D30" s="56"/>
      <c r="E30" s="56"/>
      <c r="F30" s="56"/>
      <c r="G30" s="56"/>
      <c r="H30" s="78"/>
    </row>
    <row r="31" spans="1:8" ht="12.75">
      <c r="A31" s="79"/>
      <c r="B31" s="56"/>
      <c r="C31" s="56"/>
      <c r="D31" s="56"/>
      <c r="E31" s="56"/>
      <c r="F31" s="56"/>
      <c r="G31" s="56"/>
      <c r="H31" s="78"/>
    </row>
    <row r="32" spans="1:8" ht="12.75">
      <c r="A32" s="78" t="s">
        <v>179</v>
      </c>
      <c r="B32" s="56"/>
      <c r="C32" s="56"/>
      <c r="D32" s="56"/>
      <c r="E32" s="56"/>
      <c r="F32" s="56"/>
      <c r="G32" s="56"/>
      <c r="H32" s="56"/>
    </row>
    <row r="33" spans="1:12" ht="12.75">
      <c r="A33" s="71" t="s">
        <v>4</v>
      </c>
      <c r="B33" s="71"/>
      <c r="C33" s="71"/>
      <c r="D33" s="71"/>
      <c r="E33" s="71"/>
      <c r="F33" s="71"/>
      <c r="G33" s="71"/>
      <c r="H33" s="7"/>
      <c r="I33" s="7"/>
      <c r="J33" s="7"/>
      <c r="K33" s="71">
        <v>31.5</v>
      </c>
      <c r="L33" s="7">
        <v>31.5</v>
      </c>
    </row>
    <row r="34" spans="1:12" ht="12.75">
      <c r="A34" s="79" t="s">
        <v>46</v>
      </c>
      <c r="B34" s="56"/>
      <c r="C34" s="56"/>
      <c r="D34" s="56"/>
      <c r="E34" s="56"/>
      <c r="F34" s="56"/>
      <c r="G34" s="56"/>
      <c r="K34" s="78">
        <f>SUM(K33:K33)</f>
        <v>31.5</v>
      </c>
      <c r="L34" s="23">
        <f>SUM(L33)</f>
        <v>31.5</v>
      </c>
    </row>
    <row r="35" spans="1:16" ht="12.75">
      <c r="A35" s="79"/>
      <c r="B35" s="56"/>
      <c r="C35" s="56"/>
      <c r="D35" s="56"/>
      <c r="E35" s="56"/>
      <c r="F35" s="56"/>
      <c r="G35" s="56"/>
      <c r="H35" s="78"/>
      <c r="P35" t="s">
        <v>344</v>
      </c>
    </row>
    <row r="36" spans="1:8" ht="12.75">
      <c r="A36" s="56"/>
      <c r="B36" s="56"/>
      <c r="C36" s="56"/>
      <c r="D36" s="56"/>
      <c r="E36" s="56"/>
      <c r="F36" s="56"/>
      <c r="G36" s="56"/>
      <c r="H36" s="56"/>
    </row>
    <row r="37" spans="1:8" ht="12.75">
      <c r="A37" s="78" t="s">
        <v>124</v>
      </c>
      <c r="B37" s="56"/>
      <c r="C37" s="56"/>
      <c r="D37" s="56"/>
      <c r="E37" s="56"/>
      <c r="F37" s="56"/>
      <c r="G37" s="56"/>
      <c r="H37" s="56"/>
    </row>
    <row r="38" spans="1:12" ht="12.75">
      <c r="A38" s="75" t="s">
        <v>343</v>
      </c>
      <c r="B38" s="75"/>
      <c r="C38" s="75"/>
      <c r="D38" s="75"/>
      <c r="E38" s="75"/>
      <c r="F38" s="75"/>
      <c r="G38" s="75"/>
      <c r="K38" s="75">
        <v>2</v>
      </c>
      <c r="L38">
        <v>3</v>
      </c>
    </row>
    <row r="39" spans="1:12" ht="12.75">
      <c r="A39" s="193" t="s">
        <v>352</v>
      </c>
      <c r="B39" s="76"/>
      <c r="C39" s="76"/>
      <c r="D39" s="76"/>
      <c r="E39" s="76"/>
      <c r="F39" s="76"/>
      <c r="G39" s="76"/>
      <c r="H39" s="7"/>
      <c r="I39" s="7"/>
      <c r="J39" s="7"/>
      <c r="K39" s="76">
        <v>2.5</v>
      </c>
      <c r="L39" s="7">
        <v>1.5</v>
      </c>
    </row>
    <row r="40" spans="1:12" ht="12.75">
      <c r="A40" s="79" t="s">
        <v>46</v>
      </c>
      <c r="B40" s="56"/>
      <c r="C40" s="56"/>
      <c r="D40" s="56"/>
      <c r="E40" s="56"/>
      <c r="F40" s="56"/>
      <c r="G40" s="56"/>
      <c r="K40" s="78">
        <f>SUM(K38:K39)</f>
        <v>4.5</v>
      </c>
      <c r="L40" s="23">
        <f>SUM(L38:L39)</f>
        <v>4.5</v>
      </c>
    </row>
    <row r="41" spans="1:3" ht="16.5">
      <c r="A41" s="48"/>
      <c r="B41" s="43"/>
      <c r="C41" s="43"/>
    </row>
    <row r="42" spans="8:10" ht="13.5" thickBot="1">
      <c r="H42" s="33"/>
      <c r="I42" s="33"/>
      <c r="J42" s="33"/>
    </row>
    <row r="43" spans="1:12" ht="18.75" thickBot="1">
      <c r="A43" s="53" t="s">
        <v>46</v>
      </c>
      <c r="B43" s="54"/>
      <c r="C43" s="54"/>
      <c r="D43" s="54"/>
      <c r="E43" s="54"/>
      <c r="F43" s="54"/>
      <c r="G43" s="55"/>
      <c r="H43" s="54"/>
      <c r="I43" s="54"/>
      <c r="J43" s="54"/>
      <c r="K43" s="55">
        <f>K40+K29+K34+K21</f>
        <v>112</v>
      </c>
      <c r="L43" s="55">
        <f>L40+L29+L34+L21</f>
        <v>116</v>
      </c>
    </row>
    <row r="44" spans="1:11" ht="18">
      <c r="A44" s="203"/>
      <c r="B44" s="35"/>
      <c r="C44" s="35"/>
      <c r="D44" s="35"/>
      <c r="E44" s="35"/>
      <c r="F44" s="35"/>
      <c r="G44" s="203"/>
      <c r="H44" s="35"/>
      <c r="I44" s="35"/>
      <c r="J44" s="35"/>
      <c r="K44" s="203"/>
    </row>
    <row r="45" spans="1:12" ht="15.75">
      <c r="A45" s="234" t="s">
        <v>429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</row>
    <row r="47" ht="16.5" thickBot="1">
      <c r="A47" s="11"/>
    </row>
    <row r="48" spans="1:12" ht="16.5" thickBot="1">
      <c r="A48" s="235" t="s">
        <v>113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7"/>
    </row>
    <row r="49" spans="1:12" ht="16.5" thickBot="1">
      <c r="A49" s="235" t="s">
        <v>424</v>
      </c>
      <c r="B49" s="236"/>
      <c r="C49" s="237"/>
      <c r="D49" s="235" t="s">
        <v>425</v>
      </c>
      <c r="E49" s="236"/>
      <c r="F49" s="237"/>
      <c r="G49" s="235" t="s">
        <v>426</v>
      </c>
      <c r="H49" s="236"/>
      <c r="I49" s="237"/>
      <c r="J49" s="235" t="s">
        <v>427</v>
      </c>
      <c r="K49" s="236"/>
      <c r="L49" s="237"/>
    </row>
    <row r="50" spans="1:12" ht="16.5" thickBot="1">
      <c r="A50" s="199" t="s">
        <v>47</v>
      </c>
      <c r="B50" s="200" t="s">
        <v>48</v>
      </c>
      <c r="C50" s="200" t="s">
        <v>49</v>
      </c>
      <c r="D50" s="200" t="s">
        <v>50</v>
      </c>
      <c r="E50" s="200" t="s">
        <v>51</v>
      </c>
      <c r="F50" s="200" t="s">
        <v>52</v>
      </c>
      <c r="G50" s="200" t="s">
        <v>53</v>
      </c>
      <c r="H50" s="200" t="s">
        <v>54</v>
      </c>
      <c r="I50" s="200" t="s">
        <v>55</v>
      </c>
      <c r="J50" s="200" t="s">
        <v>56</v>
      </c>
      <c r="K50" s="200" t="s">
        <v>57</v>
      </c>
      <c r="L50" s="200" t="s">
        <v>58</v>
      </c>
    </row>
    <row r="51" spans="1:12" ht="16.5" thickBot="1">
      <c r="A51" s="201" t="s">
        <v>428</v>
      </c>
      <c r="B51" s="202">
        <v>1</v>
      </c>
      <c r="C51" s="202" t="s">
        <v>428</v>
      </c>
      <c r="D51" s="202">
        <v>2</v>
      </c>
      <c r="E51" s="202">
        <v>2</v>
      </c>
      <c r="F51" s="202">
        <v>2</v>
      </c>
      <c r="G51" s="202">
        <v>3</v>
      </c>
      <c r="H51" s="202">
        <v>3</v>
      </c>
      <c r="I51" s="202">
        <v>3</v>
      </c>
      <c r="J51" s="202" t="s">
        <v>428</v>
      </c>
      <c r="K51" s="202">
        <v>1</v>
      </c>
      <c r="L51" s="202">
        <v>1</v>
      </c>
    </row>
  </sheetData>
  <mergeCells count="10">
    <mergeCell ref="A1:H1"/>
    <mergeCell ref="A7:C7"/>
    <mergeCell ref="A2:L2"/>
    <mergeCell ref="A4:L4"/>
    <mergeCell ref="A45:L45"/>
    <mergeCell ref="A48:L48"/>
    <mergeCell ref="A49:C49"/>
    <mergeCell ref="D49:F49"/>
    <mergeCell ref="G49:I49"/>
    <mergeCell ref="J49:L49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&amp;R1. sz. melléklet a 8/2010. (IX. 20.) sz.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D3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218" t="s">
        <v>334</v>
      </c>
      <c r="B4" s="219"/>
      <c r="C4" s="219"/>
      <c r="D4" s="219"/>
    </row>
    <row r="5" spans="1:4" ht="12.75">
      <c r="A5" s="219"/>
      <c r="B5" s="219"/>
      <c r="C5" s="219"/>
      <c r="D5" s="219"/>
    </row>
    <row r="6" spans="1:4" ht="15">
      <c r="A6" s="182"/>
      <c r="B6" s="182"/>
      <c r="C6" s="182"/>
      <c r="D6" s="182"/>
    </row>
    <row r="7" spans="1:4" ht="15">
      <c r="A7" s="182"/>
      <c r="B7" s="182"/>
      <c r="C7" s="182"/>
      <c r="D7" s="182"/>
    </row>
    <row r="8" spans="1:4" ht="15">
      <c r="A8" s="182"/>
      <c r="B8" s="182"/>
      <c r="C8" s="182"/>
      <c r="D8" s="186"/>
    </row>
    <row r="9" spans="1:4" ht="15">
      <c r="A9" s="182"/>
      <c r="B9" s="182"/>
      <c r="C9" s="182"/>
      <c r="D9" s="186"/>
    </row>
    <row r="10" spans="1:4" ht="15">
      <c r="A10" s="182"/>
      <c r="B10" s="182"/>
      <c r="C10" s="182"/>
      <c r="D10" s="186"/>
    </row>
    <row r="11" ht="12.75">
      <c r="D11" s="187" t="s">
        <v>320</v>
      </c>
    </row>
    <row r="12" spans="1:4" ht="12.75">
      <c r="A12" s="244" t="s">
        <v>0</v>
      </c>
      <c r="B12" s="266" t="s">
        <v>321</v>
      </c>
      <c r="C12" s="268" t="s">
        <v>0</v>
      </c>
      <c r="D12" s="270" t="s">
        <v>322</v>
      </c>
    </row>
    <row r="13" spans="1:4" ht="12.75">
      <c r="A13" s="265"/>
      <c r="B13" s="267"/>
      <c r="C13" s="269"/>
      <c r="D13" s="271"/>
    </row>
    <row r="14" spans="1:4" ht="12.75">
      <c r="A14" t="s">
        <v>335</v>
      </c>
      <c r="B14" s="138">
        <v>9690</v>
      </c>
      <c r="C14" s="188" t="s">
        <v>378</v>
      </c>
      <c r="D14" s="189">
        <v>2000</v>
      </c>
    </row>
    <row r="15" spans="1:4" ht="12.75">
      <c r="A15" s="191" t="s">
        <v>161</v>
      </c>
      <c r="B15" s="192">
        <v>14412</v>
      </c>
      <c r="C15" s="183" t="s">
        <v>117</v>
      </c>
      <c r="D15" s="190">
        <v>1250</v>
      </c>
    </row>
    <row r="16" spans="1:4" ht="12.75">
      <c r="A16" s="191" t="s">
        <v>336</v>
      </c>
      <c r="B16" s="192">
        <v>1300</v>
      </c>
      <c r="C16" s="183" t="s">
        <v>379</v>
      </c>
      <c r="D16" s="190">
        <v>1000</v>
      </c>
    </row>
    <row r="17" spans="1:4" ht="12.75">
      <c r="A17" s="191" t="s">
        <v>337</v>
      </c>
      <c r="B17" s="192">
        <v>7560</v>
      </c>
      <c r="C17" s="183" t="s">
        <v>406</v>
      </c>
      <c r="D17" s="138">
        <v>700</v>
      </c>
    </row>
    <row r="18" spans="1:4" ht="12.75">
      <c r="A18" s="191" t="s">
        <v>332</v>
      </c>
      <c r="B18" s="192">
        <v>51412</v>
      </c>
      <c r="C18" s="183" t="s">
        <v>407</v>
      </c>
      <c r="D18" s="138">
        <v>11250</v>
      </c>
    </row>
    <row r="19" spans="3:4" ht="12.75">
      <c r="C19" s="183" t="s">
        <v>408</v>
      </c>
      <c r="D19" s="138">
        <v>250</v>
      </c>
    </row>
    <row r="20" spans="3:4" ht="12.75">
      <c r="C20" s="183" t="s">
        <v>409</v>
      </c>
      <c r="D20" s="138">
        <v>150</v>
      </c>
    </row>
    <row r="21" spans="3:4" ht="12.75">
      <c r="C21" s="183" t="s">
        <v>410</v>
      </c>
      <c r="D21" s="138">
        <v>2500</v>
      </c>
    </row>
    <row r="22" spans="2:4" ht="12.75">
      <c r="B22" s="138"/>
      <c r="C22" s="183" t="s">
        <v>411</v>
      </c>
      <c r="D22" s="138">
        <v>8217</v>
      </c>
    </row>
    <row r="23" spans="2:4" ht="12.75">
      <c r="B23" s="138"/>
      <c r="C23" s="183" t="s">
        <v>448</v>
      </c>
      <c r="D23" s="138">
        <v>100</v>
      </c>
    </row>
    <row r="24" spans="2:4" ht="12.75">
      <c r="B24" s="138"/>
      <c r="C24" s="183" t="s">
        <v>380</v>
      </c>
      <c r="D24" s="138">
        <v>1875</v>
      </c>
    </row>
    <row r="25" spans="2:4" ht="12.75">
      <c r="B25" s="138"/>
      <c r="C25" s="183" t="s">
        <v>450</v>
      </c>
      <c r="D25" s="138">
        <v>250</v>
      </c>
    </row>
    <row r="26" spans="2:4" ht="12.75">
      <c r="B26" s="138"/>
      <c r="C26" s="183" t="s">
        <v>412</v>
      </c>
      <c r="D26" s="138">
        <v>38400</v>
      </c>
    </row>
    <row r="27" spans="2:4" ht="12.75">
      <c r="B27" s="138"/>
      <c r="C27" s="183" t="s">
        <v>401</v>
      </c>
      <c r="D27" s="138">
        <v>1500</v>
      </c>
    </row>
    <row r="28" spans="2:4" ht="12.75">
      <c r="B28" s="138"/>
      <c r="C28" s="183" t="s">
        <v>461</v>
      </c>
      <c r="D28" s="138">
        <v>14412</v>
      </c>
    </row>
    <row r="29" spans="2:4" ht="12.75">
      <c r="B29" s="138"/>
      <c r="C29" s="21" t="s">
        <v>449</v>
      </c>
      <c r="D29" s="138">
        <v>520</v>
      </c>
    </row>
    <row r="30" spans="1:4" ht="12.75">
      <c r="A30" s="122" t="s">
        <v>338</v>
      </c>
      <c r="B30" s="184">
        <f>SUM(B14:B29)</f>
        <v>84374</v>
      </c>
      <c r="C30" s="185" t="s">
        <v>338</v>
      </c>
      <c r="D30" s="184">
        <f>SUM(D14:D29)</f>
        <v>84374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sz. melléklet  a 8/2010. (IX. 20.) sz.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58">
      <selection activeCell="E64" sqref="E64"/>
    </sheetView>
  </sheetViews>
  <sheetFormatPr defaultColWidth="9.140625" defaultRowHeight="12.75"/>
  <cols>
    <col min="1" max="1" width="45.7109375" style="0" customWidth="1"/>
    <col min="2" max="2" width="7.28125" style="0" hidden="1" customWidth="1"/>
    <col min="3" max="3" width="9.140625" style="0" hidden="1" customWidth="1"/>
    <col min="4" max="5" width="15.7109375" style="0" customWidth="1"/>
  </cols>
  <sheetData>
    <row r="1" spans="1:9" ht="15.75">
      <c r="A1" s="238"/>
      <c r="B1" s="239"/>
      <c r="C1" s="239"/>
      <c r="D1" s="239"/>
      <c r="E1" s="239"/>
      <c r="F1" s="239"/>
      <c r="G1" s="239"/>
      <c r="H1" s="239"/>
      <c r="I1" s="239"/>
    </row>
    <row r="2" spans="1:7" ht="12.75" customHeight="1">
      <c r="A2" s="243" t="s">
        <v>395</v>
      </c>
      <c r="B2" s="243"/>
      <c r="C2" s="243"/>
      <c r="D2" s="243"/>
      <c r="E2" s="243"/>
      <c r="F2" s="243"/>
      <c r="G2" s="114"/>
    </row>
    <row r="3" spans="1:9" ht="12.75" customHeight="1">
      <c r="A3" s="243"/>
      <c r="B3" s="243"/>
      <c r="C3" s="243"/>
      <c r="D3" s="243"/>
      <c r="E3" s="243"/>
      <c r="F3" s="243"/>
      <c r="G3" s="114"/>
      <c r="H3" s="6"/>
      <c r="I3" s="6"/>
    </row>
    <row r="4" spans="1:9" ht="12.75" customHeight="1">
      <c r="A4" s="243" t="s">
        <v>430</v>
      </c>
      <c r="B4" s="243"/>
      <c r="C4" s="243"/>
      <c r="D4" s="243"/>
      <c r="E4" s="243"/>
      <c r="F4" s="243"/>
      <c r="G4" s="114"/>
      <c r="H4" s="6"/>
      <c r="I4" s="6"/>
    </row>
    <row r="5" spans="2:3" ht="12.75">
      <c r="B5" s="81"/>
      <c r="C5" s="10"/>
    </row>
    <row r="6" spans="1:8" ht="14.25" customHeight="1">
      <c r="A6" s="244" t="s">
        <v>0</v>
      </c>
      <c r="B6" s="246" t="s">
        <v>125</v>
      </c>
      <c r="C6" s="248" t="s">
        <v>126</v>
      </c>
      <c r="D6" s="82" t="s">
        <v>176</v>
      </c>
      <c r="E6" s="82" t="s">
        <v>464</v>
      </c>
      <c r="F6" s="107"/>
      <c r="G6" s="108"/>
      <c r="H6" s="23"/>
    </row>
    <row r="7" spans="1:11" ht="16.5" customHeight="1">
      <c r="A7" s="245"/>
      <c r="B7" s="247"/>
      <c r="C7" s="249"/>
      <c r="D7" s="83" t="s">
        <v>127</v>
      </c>
      <c r="E7" s="83" t="s">
        <v>128</v>
      </c>
      <c r="F7" s="107"/>
      <c r="G7" s="108"/>
      <c r="I7" s="29"/>
      <c r="K7" s="2"/>
    </row>
    <row r="8" spans="1:7" ht="12.75">
      <c r="A8" s="84" t="s">
        <v>129</v>
      </c>
      <c r="B8" s="85">
        <v>15087</v>
      </c>
      <c r="C8" s="85">
        <v>17116</v>
      </c>
      <c r="D8" s="86">
        <v>8000</v>
      </c>
      <c r="E8" s="86">
        <v>8000</v>
      </c>
      <c r="F8" s="109"/>
      <c r="G8" s="110"/>
    </row>
    <row r="9" spans="1:7" ht="12.75">
      <c r="A9" s="84" t="s">
        <v>130</v>
      </c>
      <c r="B9" s="85">
        <v>2434</v>
      </c>
      <c r="C9" s="85">
        <v>2745</v>
      </c>
      <c r="D9" s="86">
        <v>5500</v>
      </c>
      <c r="E9" s="86">
        <v>5500</v>
      </c>
      <c r="F9" s="109"/>
      <c r="G9" s="110"/>
    </row>
    <row r="10" spans="1:7" ht="12.75">
      <c r="A10" s="84" t="s">
        <v>131</v>
      </c>
      <c r="B10" s="85">
        <v>4958</v>
      </c>
      <c r="C10" s="85">
        <v>6977</v>
      </c>
      <c r="D10" s="86">
        <v>3375</v>
      </c>
      <c r="E10" s="86">
        <v>3375</v>
      </c>
      <c r="F10" s="109"/>
      <c r="G10" s="111"/>
    </row>
    <row r="11" spans="1:7" ht="12.75">
      <c r="A11" s="84" t="s">
        <v>132</v>
      </c>
      <c r="B11" s="85">
        <v>465</v>
      </c>
      <c r="C11" s="85">
        <v>600</v>
      </c>
      <c r="D11" s="86"/>
      <c r="E11" s="86"/>
      <c r="F11" s="109"/>
      <c r="G11" s="111"/>
    </row>
    <row r="12" spans="1:7" ht="12.75">
      <c r="A12" s="88" t="s">
        <v>133</v>
      </c>
      <c r="B12" s="89" t="e">
        <f>SUM(B8+B9+#REF!+#REF!+B10+#REF!+B11)</f>
        <v>#REF!</v>
      </c>
      <c r="C12" s="89" t="e">
        <f>SUM(C8+C9+#REF!+#REF!+C10+#REF!+C11)</f>
        <v>#REF!</v>
      </c>
      <c r="D12" s="90">
        <f>SUM(D8:D11)</f>
        <v>16875</v>
      </c>
      <c r="E12" s="90">
        <f>SUM(E8:E11)</f>
        <v>16875</v>
      </c>
      <c r="F12" s="90"/>
      <c r="G12" s="112"/>
    </row>
    <row r="13" spans="1:7" ht="12.75">
      <c r="A13" s="88"/>
      <c r="B13" s="89"/>
      <c r="C13" s="89"/>
      <c r="D13" s="90"/>
      <c r="E13" s="90"/>
      <c r="F13" s="90"/>
      <c r="G13" s="112"/>
    </row>
    <row r="14" spans="1:7" ht="12.75">
      <c r="A14" s="84" t="s">
        <v>134</v>
      </c>
      <c r="B14" s="89"/>
      <c r="C14" s="89"/>
      <c r="D14" s="92">
        <v>8240</v>
      </c>
      <c r="E14" s="92">
        <v>8240</v>
      </c>
      <c r="F14" s="92"/>
      <c r="G14" s="111"/>
    </row>
    <row r="15" spans="1:7" ht="12.75">
      <c r="A15" s="84" t="s">
        <v>131</v>
      </c>
      <c r="B15" s="89"/>
      <c r="C15" s="89"/>
      <c r="D15" s="92">
        <v>2060</v>
      </c>
      <c r="E15" s="92">
        <v>2060</v>
      </c>
      <c r="F15" s="92"/>
      <c r="G15" s="111"/>
    </row>
    <row r="16" spans="1:7" ht="12.75">
      <c r="A16" s="84" t="s">
        <v>135</v>
      </c>
      <c r="B16" s="89"/>
      <c r="C16" s="89"/>
      <c r="D16" s="92"/>
      <c r="E16" s="92"/>
      <c r="F16" s="92"/>
      <c r="G16" s="111"/>
    </row>
    <row r="17" spans="1:9" ht="12.75">
      <c r="A17" s="84" t="s">
        <v>136</v>
      </c>
      <c r="B17" s="89"/>
      <c r="C17" s="89"/>
      <c r="D17" s="92"/>
      <c r="E17" s="92"/>
      <c r="F17" s="92"/>
      <c r="G17" s="111"/>
      <c r="H17" s="35"/>
      <c r="I17" s="35"/>
    </row>
    <row r="18" spans="1:7" ht="12.75">
      <c r="A18" s="88" t="s">
        <v>137</v>
      </c>
      <c r="B18" s="89"/>
      <c r="C18" s="89"/>
      <c r="D18" s="90">
        <f>SUM(D14:D15)</f>
        <v>10300</v>
      </c>
      <c r="E18" s="90">
        <f>SUM(E14:E15)</f>
        <v>10300</v>
      </c>
      <c r="F18" s="90"/>
      <c r="G18" s="112"/>
    </row>
    <row r="19" spans="1:7" ht="12.75">
      <c r="A19" s="88"/>
      <c r="B19" s="89"/>
      <c r="C19" s="89"/>
      <c r="D19" s="90"/>
      <c r="E19" s="90"/>
      <c r="F19" s="90"/>
      <c r="G19" s="112"/>
    </row>
    <row r="20" spans="1:7" ht="12.75">
      <c r="A20" s="93" t="s">
        <v>138</v>
      </c>
      <c r="B20" s="94"/>
      <c r="C20" s="94"/>
      <c r="D20" s="95">
        <v>200</v>
      </c>
      <c r="E20" s="95">
        <v>200</v>
      </c>
      <c r="F20" s="95"/>
      <c r="G20" s="113"/>
    </row>
    <row r="21" spans="1:7" ht="12.75">
      <c r="A21" s="93" t="s">
        <v>135</v>
      </c>
      <c r="B21" s="94"/>
      <c r="C21" s="94"/>
      <c r="D21" s="95">
        <v>300</v>
      </c>
      <c r="E21" s="95">
        <v>300</v>
      </c>
      <c r="F21" s="95"/>
      <c r="G21" s="113"/>
    </row>
    <row r="22" spans="1:7" ht="12.75">
      <c r="A22" s="93" t="s">
        <v>131</v>
      </c>
      <c r="B22" s="89"/>
      <c r="C22" s="89"/>
      <c r="D22" s="95">
        <v>75</v>
      </c>
      <c r="E22" s="95">
        <v>75</v>
      </c>
      <c r="F22" s="95"/>
      <c r="G22" s="112"/>
    </row>
    <row r="23" spans="1:7" ht="12.75">
      <c r="A23" s="88" t="s">
        <v>139</v>
      </c>
      <c r="B23" s="89"/>
      <c r="C23" s="89"/>
      <c r="D23" s="90">
        <f>SUM(D20:D22)</f>
        <v>575</v>
      </c>
      <c r="E23" s="90">
        <f>SUM(E20:E22)</f>
        <v>575</v>
      </c>
      <c r="F23" s="90"/>
      <c r="G23" s="112"/>
    </row>
    <row r="24" spans="1:7" ht="12.75">
      <c r="A24" s="96"/>
      <c r="B24" s="89"/>
      <c r="C24" s="85"/>
      <c r="F24" s="35"/>
      <c r="G24" s="112"/>
    </row>
    <row r="25" spans="1:7" ht="12.75">
      <c r="A25" s="84" t="s">
        <v>140</v>
      </c>
      <c r="B25" s="85">
        <v>1300</v>
      </c>
      <c r="C25" s="85">
        <v>7000</v>
      </c>
      <c r="D25" s="86">
        <v>150</v>
      </c>
      <c r="E25" s="86">
        <v>150</v>
      </c>
      <c r="F25" s="109"/>
      <c r="G25" s="113"/>
    </row>
    <row r="26" spans="1:7" ht="12.75">
      <c r="A26" s="84" t="s">
        <v>141</v>
      </c>
      <c r="B26" s="85">
        <v>600</v>
      </c>
      <c r="C26" s="85">
        <v>0</v>
      </c>
      <c r="D26" s="86">
        <v>14000</v>
      </c>
      <c r="E26" s="86">
        <v>14000</v>
      </c>
      <c r="F26" s="109"/>
      <c r="G26" s="113"/>
    </row>
    <row r="27" spans="1:7" ht="12.75">
      <c r="A27" s="84" t="s">
        <v>177</v>
      </c>
      <c r="B27" s="85"/>
      <c r="C27" s="85"/>
      <c r="D27" s="86">
        <v>1700</v>
      </c>
      <c r="E27" s="86">
        <v>1700</v>
      </c>
      <c r="F27" s="109"/>
      <c r="G27" s="113"/>
    </row>
    <row r="28" spans="1:9" ht="12.75">
      <c r="A28" s="84" t="s">
        <v>142</v>
      </c>
      <c r="B28" s="85">
        <v>3500</v>
      </c>
      <c r="C28" s="85">
        <v>2500</v>
      </c>
      <c r="D28" s="86">
        <v>7000</v>
      </c>
      <c r="E28" s="86">
        <v>7000</v>
      </c>
      <c r="F28" s="109"/>
      <c r="G28" s="113"/>
      <c r="H28" s="31"/>
      <c r="I28" s="31"/>
    </row>
    <row r="29" spans="1:7" ht="12.75">
      <c r="A29" s="84" t="s">
        <v>143</v>
      </c>
      <c r="B29" s="85"/>
      <c r="C29" s="85"/>
      <c r="D29" s="86">
        <v>200</v>
      </c>
      <c r="E29" s="86">
        <v>200</v>
      </c>
      <c r="F29" s="109"/>
      <c r="G29" s="113"/>
    </row>
    <row r="30" spans="1:9" ht="12.75">
      <c r="A30" s="84" t="s">
        <v>136</v>
      </c>
      <c r="B30" s="85"/>
      <c r="C30" s="85"/>
      <c r="D30" s="86">
        <v>500</v>
      </c>
      <c r="E30" s="86">
        <v>500</v>
      </c>
      <c r="F30" s="109"/>
      <c r="G30" s="113"/>
      <c r="H30" s="35"/>
      <c r="I30" s="35"/>
    </row>
    <row r="31" spans="1:9" ht="12.75">
      <c r="A31" s="84" t="s">
        <v>144</v>
      </c>
      <c r="B31" s="85"/>
      <c r="C31" s="85"/>
      <c r="D31" s="86">
        <v>200</v>
      </c>
      <c r="E31" s="86">
        <v>200</v>
      </c>
      <c r="F31" s="109"/>
      <c r="G31" s="113"/>
      <c r="H31" s="35"/>
      <c r="I31" s="35"/>
    </row>
    <row r="32" spans="1:9" ht="12.75">
      <c r="A32" s="84" t="s">
        <v>145</v>
      </c>
      <c r="B32" s="85"/>
      <c r="C32" s="85"/>
      <c r="D32" s="86"/>
      <c r="E32" s="86"/>
      <c r="F32" s="109"/>
      <c r="G32" s="113"/>
      <c r="H32" s="35"/>
      <c r="I32" s="35"/>
    </row>
    <row r="33" spans="1:13" ht="12.75">
      <c r="A33" s="84" t="s">
        <v>146</v>
      </c>
      <c r="B33" s="85"/>
      <c r="C33" s="85"/>
      <c r="D33" s="86">
        <v>10000</v>
      </c>
      <c r="E33" s="86">
        <v>10000</v>
      </c>
      <c r="F33" s="109"/>
      <c r="G33" s="113"/>
      <c r="H33" s="35"/>
      <c r="I33" s="35"/>
      <c r="M33" s="194"/>
    </row>
    <row r="34" spans="1:9" ht="12.75">
      <c r="A34" s="84" t="s">
        <v>147</v>
      </c>
      <c r="B34" s="85"/>
      <c r="C34" s="85"/>
      <c r="D34" s="86">
        <v>500</v>
      </c>
      <c r="E34" s="86">
        <v>500</v>
      </c>
      <c r="F34" s="109"/>
      <c r="G34" s="113"/>
      <c r="H34" s="31"/>
      <c r="I34" s="31"/>
    </row>
    <row r="35" spans="1:9" ht="12.75">
      <c r="A35" s="84" t="s">
        <v>148</v>
      </c>
      <c r="B35" s="85">
        <v>2660</v>
      </c>
      <c r="C35" s="85">
        <v>625</v>
      </c>
      <c r="D35" s="86">
        <v>4600</v>
      </c>
      <c r="E35" s="86">
        <v>4600</v>
      </c>
      <c r="F35" s="109"/>
      <c r="G35" s="113"/>
      <c r="H35" s="35"/>
      <c r="I35" s="35"/>
    </row>
    <row r="36" spans="1:9" ht="12.75">
      <c r="A36" s="84" t="s">
        <v>149</v>
      </c>
      <c r="B36" s="85">
        <v>2000</v>
      </c>
      <c r="C36" s="85">
        <v>2000</v>
      </c>
      <c r="D36" s="86">
        <v>4400</v>
      </c>
      <c r="E36" s="86">
        <v>4400</v>
      </c>
      <c r="F36" s="109"/>
      <c r="G36" s="113"/>
      <c r="H36" s="35"/>
      <c r="I36" s="35"/>
    </row>
    <row r="37" spans="1:9" ht="12.75">
      <c r="A37" s="88" t="s">
        <v>150</v>
      </c>
      <c r="B37" s="89">
        <f>SUM(B25:B36)</f>
        <v>10060</v>
      </c>
      <c r="C37" s="89">
        <f>SUM(C25:C36)</f>
        <v>12125</v>
      </c>
      <c r="D37" s="90">
        <f>SUM(D25:D36)</f>
        <v>43250</v>
      </c>
      <c r="E37" s="90">
        <f>SUM(E25:E36)</f>
        <v>43250</v>
      </c>
      <c r="F37" s="90"/>
      <c r="G37" s="112"/>
      <c r="H37" s="35"/>
      <c r="I37" s="35"/>
    </row>
    <row r="38" spans="1:9" ht="12.75">
      <c r="A38" s="88"/>
      <c r="B38" s="89"/>
      <c r="C38" s="89"/>
      <c r="D38" s="86"/>
      <c r="E38" s="86"/>
      <c r="F38" s="109"/>
      <c r="G38" s="112"/>
      <c r="H38" s="35"/>
      <c r="I38" s="35"/>
    </row>
    <row r="39" spans="1:9" ht="12.75">
      <c r="A39" s="88" t="s">
        <v>151</v>
      </c>
      <c r="B39" s="89" t="e">
        <f>B12+B37</f>
        <v>#REF!</v>
      </c>
      <c r="C39" s="89" t="e">
        <f>C12+C37</f>
        <v>#REF!</v>
      </c>
      <c r="D39" s="90">
        <f>D37+D23+D18+D12</f>
        <v>71000</v>
      </c>
      <c r="E39" s="90">
        <f>E37+E23+E18+E12</f>
        <v>71000</v>
      </c>
      <c r="F39" s="90"/>
      <c r="G39" s="91"/>
      <c r="H39" s="31"/>
      <c r="I39" s="31"/>
    </row>
    <row r="40" spans="2:9" ht="12.75">
      <c r="B40" s="81"/>
      <c r="C40" s="81"/>
      <c r="D40" s="86"/>
      <c r="E40" s="86"/>
      <c r="F40" s="86"/>
      <c r="G40" s="91"/>
      <c r="H40" s="35"/>
      <c r="I40" s="35"/>
    </row>
    <row r="41" spans="1:9" ht="12.75">
      <c r="A41" s="84" t="s">
        <v>1</v>
      </c>
      <c r="B41" s="85">
        <v>32000</v>
      </c>
      <c r="C41" s="81">
        <v>38000</v>
      </c>
      <c r="D41" s="97">
        <v>52000</v>
      </c>
      <c r="E41" s="97">
        <v>52000</v>
      </c>
      <c r="F41" s="86"/>
      <c r="G41" s="87"/>
      <c r="H41" s="35"/>
      <c r="I41" s="35"/>
    </row>
    <row r="42" spans="1:9" ht="12.75">
      <c r="A42" s="84" t="s">
        <v>152</v>
      </c>
      <c r="B42" s="85">
        <v>55000</v>
      </c>
      <c r="C42" s="81">
        <v>80000</v>
      </c>
      <c r="D42" s="86">
        <v>400000</v>
      </c>
      <c r="E42" s="86">
        <v>400000</v>
      </c>
      <c r="F42" s="86"/>
      <c r="G42" s="87"/>
      <c r="H42" s="80"/>
      <c r="I42" s="80"/>
    </row>
    <row r="43" spans="1:9" ht="12.75">
      <c r="A43" s="84" t="s">
        <v>72</v>
      </c>
      <c r="B43" s="85"/>
      <c r="C43" s="81"/>
      <c r="D43" s="86">
        <v>6500</v>
      </c>
      <c r="E43" s="86">
        <v>6500</v>
      </c>
      <c r="F43" s="86"/>
      <c r="G43" s="87"/>
      <c r="H43" s="35"/>
      <c r="I43" s="35"/>
    </row>
    <row r="44" spans="1:9" ht="12.75">
      <c r="A44" s="84" t="s">
        <v>114</v>
      </c>
      <c r="B44" s="85"/>
      <c r="C44" s="81"/>
      <c r="D44" s="86">
        <v>1000</v>
      </c>
      <c r="E44" s="86">
        <v>1000</v>
      </c>
      <c r="F44" s="86"/>
      <c r="G44" s="87"/>
      <c r="H44" s="35"/>
      <c r="I44" s="35"/>
    </row>
    <row r="45" spans="1:9" ht="12.75">
      <c r="A45" t="s">
        <v>153</v>
      </c>
      <c r="B45" s="81">
        <v>1600</v>
      </c>
      <c r="C45" s="81">
        <v>0</v>
      </c>
      <c r="D45" s="97"/>
      <c r="E45" s="97"/>
      <c r="F45" s="86"/>
      <c r="G45" s="87"/>
      <c r="H45" s="35"/>
      <c r="I45" s="35"/>
    </row>
    <row r="46" spans="1:9" ht="12.75">
      <c r="A46" s="98" t="s">
        <v>154</v>
      </c>
      <c r="B46" s="99">
        <f>SUM(B41:B45)</f>
        <v>88600</v>
      </c>
      <c r="C46" s="99">
        <f>SUM(C41:C45)</f>
        <v>118000</v>
      </c>
      <c r="D46" s="100">
        <f>SUM(D41:D45)</f>
        <v>459500</v>
      </c>
      <c r="E46" s="100">
        <f>SUM(E41:E45)</f>
        <v>459500</v>
      </c>
      <c r="F46" s="100"/>
      <c r="G46" s="91"/>
      <c r="H46" s="31"/>
      <c r="I46" s="31"/>
    </row>
    <row r="47" spans="2:9" ht="12.75">
      <c r="B47" s="81"/>
      <c r="C47" s="81"/>
      <c r="D47" s="86"/>
      <c r="E47" s="86"/>
      <c r="F47" s="86"/>
      <c r="G47" s="91"/>
      <c r="H47" s="35"/>
      <c r="I47" s="35"/>
    </row>
    <row r="48" spans="1:9" ht="12.75">
      <c r="A48" s="84" t="s">
        <v>155</v>
      </c>
      <c r="B48" s="85">
        <v>77370</v>
      </c>
      <c r="C48" s="81">
        <v>91645</v>
      </c>
      <c r="D48" s="86">
        <v>56590</v>
      </c>
      <c r="E48" s="86">
        <v>56590</v>
      </c>
      <c r="F48" s="86"/>
      <c r="G48" s="87"/>
      <c r="H48" s="35"/>
      <c r="I48" s="35"/>
    </row>
    <row r="49" spans="1:9" ht="12.75">
      <c r="A49" s="84" t="s">
        <v>156</v>
      </c>
      <c r="B49" s="85">
        <v>59838</v>
      </c>
      <c r="C49" s="81">
        <v>55805</v>
      </c>
      <c r="D49" s="86">
        <v>-68813</v>
      </c>
      <c r="E49" s="86">
        <v>-69748</v>
      </c>
      <c r="F49" s="86"/>
      <c r="G49" s="87"/>
      <c r="H49" s="35"/>
      <c r="I49" s="35"/>
    </row>
    <row r="50" spans="1:9" ht="12.75">
      <c r="A50" s="84" t="s">
        <v>157</v>
      </c>
      <c r="B50" s="85">
        <v>25000</v>
      </c>
      <c r="C50" s="81">
        <v>38000</v>
      </c>
      <c r="D50" s="86">
        <v>85000</v>
      </c>
      <c r="E50" s="86">
        <v>85000</v>
      </c>
      <c r="F50" s="86"/>
      <c r="G50" s="87"/>
      <c r="H50" s="35"/>
      <c r="I50" s="35"/>
    </row>
    <row r="51" spans="1:7" ht="12.75">
      <c r="A51" s="84"/>
      <c r="B51" s="85"/>
      <c r="C51" s="81"/>
      <c r="D51" s="86"/>
      <c r="E51" s="86"/>
      <c r="F51" s="86"/>
      <c r="G51" s="87"/>
    </row>
    <row r="52" spans="1:7" ht="12.75">
      <c r="A52" s="98" t="s">
        <v>158</v>
      </c>
      <c r="B52" s="99">
        <f>SUM(B48:B50)</f>
        <v>162208</v>
      </c>
      <c r="C52" s="99">
        <f>SUM(C48:C50)</f>
        <v>185450</v>
      </c>
      <c r="D52" s="101">
        <f>SUM(D48:D50)</f>
        <v>72777</v>
      </c>
      <c r="E52" s="101">
        <f>SUM(E48:E50)</f>
        <v>71842</v>
      </c>
      <c r="F52" s="101"/>
      <c r="G52" s="91"/>
    </row>
    <row r="53" spans="2:7" ht="12.75">
      <c r="B53" s="81"/>
      <c r="C53" s="81"/>
      <c r="D53" s="86"/>
      <c r="E53" s="86"/>
      <c r="F53" s="86"/>
      <c r="G53" s="91"/>
    </row>
    <row r="54" spans="1:7" ht="12.75">
      <c r="A54" s="98" t="s">
        <v>159</v>
      </c>
      <c r="B54" s="99">
        <f>(B46+B52)</f>
        <v>250808</v>
      </c>
      <c r="C54" s="99">
        <f>(C46+C52)</f>
        <v>303450</v>
      </c>
      <c r="D54" s="101">
        <f>(D46+D52)</f>
        <v>532277</v>
      </c>
      <c r="E54" s="101">
        <f>(E46+E52)</f>
        <v>531342</v>
      </c>
      <c r="F54" s="101"/>
      <c r="G54" s="91"/>
    </row>
    <row r="55" spans="2:7" ht="12.75">
      <c r="B55" s="81"/>
      <c r="C55" s="81"/>
      <c r="D55" s="86"/>
      <c r="E55" s="86"/>
      <c r="F55" s="86"/>
      <c r="G55" s="91"/>
    </row>
    <row r="56" spans="1:7" ht="12.75">
      <c r="A56" t="s">
        <v>160</v>
      </c>
      <c r="B56" s="81">
        <v>40000</v>
      </c>
      <c r="C56" s="81">
        <v>0</v>
      </c>
      <c r="D56" s="86"/>
      <c r="E56" s="86"/>
      <c r="F56" s="86"/>
      <c r="G56" s="87"/>
    </row>
    <row r="57" spans="1:7" ht="12.75">
      <c r="A57" t="s">
        <v>2</v>
      </c>
      <c r="B57" s="81">
        <v>1000</v>
      </c>
      <c r="C57" s="81">
        <v>500</v>
      </c>
      <c r="D57" s="86">
        <v>9690</v>
      </c>
      <c r="E57" s="86">
        <v>9690</v>
      </c>
      <c r="F57" s="86"/>
      <c r="G57" s="87"/>
    </row>
    <row r="58" spans="1:7" ht="12.75">
      <c r="A58" t="s">
        <v>162</v>
      </c>
      <c r="B58" s="81"/>
      <c r="C58" s="81"/>
      <c r="D58" s="86">
        <v>7560</v>
      </c>
      <c r="E58" s="86">
        <v>7560</v>
      </c>
      <c r="F58" s="86"/>
      <c r="G58" s="87"/>
    </row>
    <row r="59" spans="1:7" ht="12.75">
      <c r="A59" s="98" t="s">
        <v>163</v>
      </c>
      <c r="B59" s="99">
        <f>SUM(B56:B57)</f>
        <v>41000</v>
      </c>
      <c r="C59" s="99">
        <f>SUM(C56:C57)</f>
        <v>500</v>
      </c>
      <c r="D59" s="101">
        <f>SUM(D56:D58)</f>
        <v>17250</v>
      </c>
      <c r="E59" s="101">
        <f>SUM(E56:E58)</f>
        <v>17250</v>
      </c>
      <c r="F59" s="101"/>
      <c r="G59" s="91"/>
    </row>
    <row r="60" spans="2:7" ht="12.75">
      <c r="B60" s="81"/>
      <c r="C60" s="81"/>
      <c r="D60" s="86"/>
      <c r="E60" s="86"/>
      <c r="F60" s="86"/>
      <c r="G60" s="91"/>
    </row>
    <row r="61" spans="1:7" ht="12.75">
      <c r="A61" s="98" t="s">
        <v>164</v>
      </c>
      <c r="B61" s="99">
        <v>166983</v>
      </c>
      <c r="C61" s="99">
        <v>183204</v>
      </c>
      <c r="D61" s="100">
        <v>159117</v>
      </c>
      <c r="E61" s="100">
        <v>158720</v>
      </c>
      <c r="F61" s="100"/>
      <c r="G61" s="91"/>
    </row>
    <row r="62" spans="2:7" ht="12.75">
      <c r="B62" s="81"/>
      <c r="C62" s="81"/>
      <c r="D62" s="86"/>
      <c r="E62" s="86"/>
      <c r="F62" s="86"/>
      <c r="G62" s="91"/>
    </row>
    <row r="63" spans="1:7" ht="12.75">
      <c r="A63" s="98" t="s">
        <v>165</v>
      </c>
      <c r="B63" s="99">
        <v>680</v>
      </c>
      <c r="C63" s="99">
        <v>714</v>
      </c>
      <c r="D63" s="100"/>
      <c r="E63" s="100">
        <v>29799</v>
      </c>
      <c r="F63" s="100"/>
      <c r="G63" s="91"/>
    </row>
    <row r="64" spans="2:7" ht="12.75">
      <c r="B64" s="81"/>
      <c r="C64" s="81"/>
      <c r="D64" s="86"/>
      <c r="E64" s="86"/>
      <c r="F64" s="86"/>
      <c r="G64" s="91"/>
    </row>
    <row r="65" spans="1:7" ht="12.75">
      <c r="A65" t="s">
        <v>166</v>
      </c>
      <c r="B65" s="81">
        <v>6151</v>
      </c>
      <c r="C65" s="81">
        <v>5098</v>
      </c>
      <c r="D65" s="86"/>
      <c r="E65" s="86"/>
      <c r="F65" s="86"/>
      <c r="G65" s="87"/>
    </row>
    <row r="66" spans="1:7" ht="12.75">
      <c r="A66" t="s">
        <v>167</v>
      </c>
      <c r="B66" s="81">
        <v>14000</v>
      </c>
      <c r="C66" s="81">
        <v>19016</v>
      </c>
      <c r="D66" s="86"/>
      <c r="E66" s="86">
        <v>2961</v>
      </c>
      <c r="F66" s="86"/>
      <c r="G66" s="87"/>
    </row>
    <row r="67" spans="1:7" ht="12.75">
      <c r="A67" s="98" t="s">
        <v>168</v>
      </c>
      <c r="B67" s="99">
        <f>SUM(B65:B66)</f>
        <v>20151</v>
      </c>
      <c r="C67" s="99">
        <f>SUM(C65:C66)</f>
        <v>24114</v>
      </c>
      <c r="D67" s="101">
        <f>SUM(D65:D66)</f>
        <v>0</v>
      </c>
      <c r="E67" s="101">
        <f>SUM(E65:E66)</f>
        <v>2961</v>
      </c>
      <c r="F67" s="101"/>
      <c r="G67" s="91"/>
    </row>
    <row r="68" spans="1:7" ht="12.75">
      <c r="A68" s="98"/>
      <c r="B68" s="99"/>
      <c r="C68" s="99"/>
      <c r="D68" s="101"/>
      <c r="E68" s="101"/>
      <c r="F68" s="101"/>
      <c r="G68" s="91"/>
    </row>
    <row r="69" spans="1:7" ht="12.75">
      <c r="A69" s="98" t="s">
        <v>169</v>
      </c>
      <c r="B69" s="99">
        <f>B61+B63+B67</f>
        <v>187814</v>
      </c>
      <c r="C69" s="99">
        <f>C61+C63+C67</f>
        <v>208032</v>
      </c>
      <c r="D69" s="101">
        <f>D61+D63+D67</f>
        <v>159117</v>
      </c>
      <c r="E69" s="101">
        <f>E61+E63+E67</f>
        <v>191480</v>
      </c>
      <c r="F69" s="101"/>
      <c r="G69" s="91"/>
    </row>
    <row r="70" spans="2:7" ht="12.75">
      <c r="B70" s="81"/>
      <c r="C70" s="81"/>
      <c r="D70" s="86"/>
      <c r="E70" s="86"/>
      <c r="F70" s="86"/>
      <c r="G70" s="91"/>
    </row>
    <row r="71" spans="1:7" ht="12.75">
      <c r="A71" s="102" t="s">
        <v>170</v>
      </c>
      <c r="B71" s="81">
        <v>11231</v>
      </c>
      <c r="C71" s="81">
        <v>12283</v>
      </c>
      <c r="D71" s="86">
        <v>7000</v>
      </c>
      <c r="E71" s="86">
        <v>7000</v>
      </c>
      <c r="F71" s="86"/>
      <c r="G71" s="87"/>
    </row>
    <row r="72" spans="1:7" ht="12.75">
      <c r="A72" s="102" t="s">
        <v>171</v>
      </c>
      <c r="B72" s="81"/>
      <c r="C72" s="81"/>
      <c r="D72" s="86">
        <v>3000</v>
      </c>
      <c r="E72" s="86">
        <v>3000</v>
      </c>
      <c r="F72" s="86"/>
      <c r="G72" s="87"/>
    </row>
    <row r="73" spans="1:7" ht="12.75">
      <c r="A73" s="102" t="s">
        <v>172</v>
      </c>
      <c r="B73" s="81"/>
      <c r="C73" s="81"/>
      <c r="D73" s="86"/>
      <c r="E73" s="86">
        <v>35</v>
      </c>
      <c r="F73" s="86"/>
      <c r="G73" s="87"/>
    </row>
    <row r="74" spans="1:7" ht="12.75">
      <c r="A74" s="102" t="s">
        <v>419</v>
      </c>
      <c r="B74" s="81"/>
      <c r="C74" s="81"/>
      <c r="D74" s="86">
        <v>2400</v>
      </c>
      <c r="E74" s="86">
        <v>2400</v>
      </c>
      <c r="F74" s="86"/>
      <c r="G74" s="87"/>
    </row>
    <row r="75" spans="1:7" ht="12.75">
      <c r="A75" s="102" t="s">
        <v>349</v>
      </c>
      <c r="B75" s="81"/>
      <c r="C75" s="81"/>
      <c r="D75" s="86">
        <v>566</v>
      </c>
      <c r="E75" s="86">
        <v>646</v>
      </c>
      <c r="F75" s="86"/>
      <c r="G75" s="87"/>
    </row>
    <row r="76" spans="1:7" ht="12.75">
      <c r="A76" s="102" t="s">
        <v>173</v>
      </c>
      <c r="B76" s="81"/>
      <c r="C76" s="81"/>
      <c r="D76" s="86"/>
      <c r="E76" s="86">
        <v>870</v>
      </c>
      <c r="F76" s="86"/>
      <c r="G76" s="87"/>
    </row>
    <row r="77" spans="1:7" ht="12.75">
      <c r="A77" s="102" t="s">
        <v>434</v>
      </c>
      <c r="B77" s="81"/>
      <c r="C77" s="81"/>
      <c r="D77" s="86"/>
      <c r="E77" s="86">
        <v>100</v>
      </c>
      <c r="F77" s="86"/>
      <c r="G77" s="87"/>
    </row>
    <row r="78" spans="1:7" ht="12.75">
      <c r="A78" s="102" t="s">
        <v>435</v>
      </c>
      <c r="B78" s="81"/>
      <c r="C78" s="81"/>
      <c r="D78" s="86"/>
      <c r="E78" s="86">
        <v>3289</v>
      </c>
      <c r="F78" s="86"/>
      <c r="G78" s="87"/>
    </row>
    <row r="79" spans="1:7" ht="12.75">
      <c r="A79" s="102" t="s">
        <v>436</v>
      </c>
      <c r="B79" s="81"/>
      <c r="C79" s="81"/>
      <c r="D79" s="86"/>
      <c r="E79" s="86">
        <v>100</v>
      </c>
      <c r="F79" s="86"/>
      <c r="G79" s="87"/>
    </row>
    <row r="80" spans="1:7" ht="12.75">
      <c r="A80" s="98" t="s">
        <v>174</v>
      </c>
      <c r="B80" s="81"/>
      <c r="C80" s="81"/>
      <c r="D80" s="101">
        <f>SUM(D71:D79)</f>
        <v>12966</v>
      </c>
      <c r="E80" s="101">
        <f>SUM(E71:E79)</f>
        <v>17440</v>
      </c>
      <c r="F80" s="101"/>
      <c r="G80" s="91"/>
    </row>
    <row r="81" spans="1:7" ht="12.75">
      <c r="A81" s="98"/>
      <c r="B81" s="81"/>
      <c r="C81" s="81"/>
      <c r="D81" s="101"/>
      <c r="E81" s="101"/>
      <c r="F81" s="101"/>
      <c r="G81" s="91"/>
    </row>
    <row r="82" spans="1:7" ht="12.75">
      <c r="A82" s="98" t="s">
        <v>413</v>
      </c>
      <c r="B82" s="81"/>
      <c r="C82" s="81"/>
      <c r="D82" s="103">
        <v>1300</v>
      </c>
      <c r="E82" s="103">
        <v>1300</v>
      </c>
      <c r="F82" s="101"/>
      <c r="G82" s="91"/>
    </row>
    <row r="83" spans="1:7" ht="12.75">
      <c r="A83" s="98"/>
      <c r="B83" s="81"/>
      <c r="C83" s="81"/>
      <c r="D83" s="103"/>
      <c r="E83" s="103"/>
      <c r="F83" s="101"/>
      <c r="G83" s="91"/>
    </row>
    <row r="84" spans="1:7" ht="12.75">
      <c r="A84" s="98" t="s">
        <v>414</v>
      </c>
      <c r="B84" s="81"/>
      <c r="C84" s="81"/>
      <c r="D84" s="103">
        <f>SUM(D82+D80+D69+D59+D54+D39)</f>
        <v>793910</v>
      </c>
      <c r="E84" s="103">
        <f>SUM(E82+E80+E69+E59+E54+E39)</f>
        <v>829812</v>
      </c>
      <c r="F84" s="101"/>
      <c r="G84" s="91"/>
    </row>
    <row r="85" spans="2:7" ht="12.75">
      <c r="B85" s="99">
        <f>SUM(B71:B71)</f>
        <v>11231</v>
      </c>
      <c r="C85" s="99">
        <f>SUM(C71:C71)</f>
        <v>12283</v>
      </c>
      <c r="D85" s="86"/>
      <c r="E85" s="86"/>
      <c r="F85" s="86"/>
      <c r="G85" s="91"/>
    </row>
    <row r="86" spans="1:7" ht="12.75">
      <c r="A86" t="s">
        <v>417</v>
      </c>
      <c r="B86" s="81">
        <v>1000</v>
      </c>
      <c r="C86" s="81">
        <v>1000</v>
      </c>
      <c r="D86" s="86">
        <v>240000</v>
      </c>
      <c r="E86" s="86">
        <v>747425</v>
      </c>
      <c r="F86" s="86"/>
      <c r="G86" s="91"/>
    </row>
    <row r="87" spans="1:7" ht="12.75">
      <c r="A87" s="98" t="s">
        <v>415</v>
      </c>
      <c r="B87" s="99">
        <f>SUM(B86)</f>
        <v>1000</v>
      </c>
      <c r="C87" s="99">
        <f>SUM(C86)</f>
        <v>1000</v>
      </c>
      <c r="D87" s="101">
        <f>SUM(D86)</f>
        <v>240000</v>
      </c>
      <c r="E87" s="101">
        <f>SUM(E86)</f>
        <v>747425</v>
      </c>
      <c r="F87" s="86"/>
      <c r="G87" s="91"/>
    </row>
    <row r="88" spans="1:7" ht="12.75">
      <c r="A88" s="98"/>
      <c r="B88" s="99"/>
      <c r="C88" s="99"/>
      <c r="D88" s="103"/>
      <c r="E88" s="103"/>
      <c r="F88" s="103"/>
      <c r="G88" s="91"/>
    </row>
    <row r="89" spans="1:7" ht="12.75">
      <c r="A89" s="98" t="s">
        <v>175</v>
      </c>
      <c r="B89" s="99"/>
      <c r="C89" s="99"/>
      <c r="D89" s="103">
        <v>485267</v>
      </c>
      <c r="E89" s="103"/>
      <c r="F89" s="103"/>
      <c r="G89" s="91"/>
    </row>
    <row r="90" spans="2:7" ht="12.75">
      <c r="B90" s="81"/>
      <c r="C90" s="81"/>
      <c r="D90" s="86"/>
      <c r="E90" s="165"/>
      <c r="F90" s="86"/>
      <c r="G90" s="91"/>
    </row>
    <row r="91" spans="1:7" ht="12.75">
      <c r="A91" s="98" t="s">
        <v>416</v>
      </c>
      <c r="B91" s="99" t="e">
        <f>B39+B54+B59+B61+B63+B67+B85+B87+#REF!+#REF!</f>
        <v>#REF!</v>
      </c>
      <c r="C91" s="99" t="e">
        <f>C39+C54+C59+C61+C63+C67+C85+C87+#REF!+#REF!</f>
        <v>#REF!</v>
      </c>
      <c r="D91" s="101">
        <f>SUM(D39+D46+D52+D59+D61+D63+D67+D80+D82+D87+D89)</f>
        <v>1519177</v>
      </c>
      <c r="E91" s="101">
        <f>SUM(E39+E46+E52+E59+E61+E63+E67+E80+E82+E87+E89)</f>
        <v>1577237</v>
      </c>
      <c r="F91" s="101"/>
      <c r="G91" s="91"/>
    </row>
    <row r="93" spans="1:7" ht="12.75">
      <c r="A93" s="23"/>
      <c r="B93" s="23"/>
      <c r="C93" s="23"/>
      <c r="D93" s="23"/>
      <c r="E93" s="23"/>
      <c r="F93" s="104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105"/>
      <c r="E95" s="105"/>
      <c r="F95" s="105"/>
      <c r="G95" s="106"/>
    </row>
  </sheetData>
  <mergeCells count="6">
    <mergeCell ref="A2:F3"/>
    <mergeCell ref="A1:I1"/>
    <mergeCell ref="A6:A7"/>
    <mergeCell ref="B6:B7"/>
    <mergeCell ref="C6:C7"/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&amp;R2. sz. melléklet a 8/2010. (IX. 20.) sz.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91">
      <selection activeCell="H7" sqref="H7"/>
    </sheetView>
  </sheetViews>
  <sheetFormatPr defaultColWidth="9.140625" defaultRowHeight="12.75"/>
  <cols>
    <col min="3" max="3" width="18.140625" style="0" customWidth="1"/>
    <col min="6" max="6" width="10.28125" style="0" bestFit="1" customWidth="1"/>
    <col min="8" max="8" width="10.28125" style="0" bestFit="1" customWidth="1"/>
  </cols>
  <sheetData>
    <row r="1" spans="1:8" ht="15.75">
      <c r="A1" s="238"/>
      <c r="B1" s="239"/>
      <c r="C1" s="239"/>
      <c r="D1" s="239"/>
      <c r="E1" s="239"/>
      <c r="F1" s="239"/>
      <c r="G1" s="239"/>
      <c r="H1" s="239"/>
    </row>
    <row r="2" spans="1:8" ht="18.75">
      <c r="A2" s="242" t="s">
        <v>431</v>
      </c>
      <c r="B2" s="239"/>
      <c r="C2" s="239"/>
      <c r="D2" s="239"/>
      <c r="E2" s="239"/>
      <c r="F2" s="239"/>
      <c r="G2" s="239"/>
      <c r="H2" s="239"/>
    </row>
    <row r="3" spans="1:8" ht="15.75">
      <c r="A3" s="3"/>
      <c r="D3" s="32" t="s">
        <v>9</v>
      </c>
      <c r="H3" s="30" t="s">
        <v>70</v>
      </c>
    </row>
    <row r="4" spans="1:8" ht="16.5" thickBot="1">
      <c r="A4" s="11"/>
      <c r="F4" s="115" t="s">
        <v>456</v>
      </c>
      <c r="G4" s="23"/>
      <c r="H4" s="115" t="s">
        <v>457</v>
      </c>
    </row>
    <row r="5" spans="1:3" ht="16.5" thickBot="1">
      <c r="A5" s="255" t="s">
        <v>10</v>
      </c>
      <c r="B5" s="257"/>
      <c r="C5" s="258"/>
    </row>
    <row r="6" spans="1:8" ht="15.75">
      <c r="A6" s="250" t="s">
        <v>11</v>
      </c>
      <c r="B6" s="251"/>
      <c r="C6" s="251"/>
      <c r="F6">
        <v>320613</v>
      </c>
      <c r="H6">
        <v>324841</v>
      </c>
    </row>
    <row r="7" spans="1:8" ht="15.75">
      <c r="A7" s="259" t="s">
        <v>73</v>
      </c>
      <c r="B7" s="260"/>
      <c r="C7" s="260"/>
      <c r="D7" s="2" t="s">
        <v>12</v>
      </c>
      <c r="F7">
        <v>84396</v>
      </c>
      <c r="H7">
        <v>85080</v>
      </c>
    </row>
    <row r="8" spans="1:8" ht="16.5" thickBot="1">
      <c r="A8" s="261" t="s">
        <v>13</v>
      </c>
      <c r="B8" s="225"/>
      <c r="C8" s="225"/>
      <c r="D8" s="33"/>
      <c r="E8" s="33"/>
      <c r="F8" s="196">
        <v>288454</v>
      </c>
      <c r="G8" s="33"/>
      <c r="H8" s="33">
        <v>299209</v>
      </c>
    </row>
    <row r="9" spans="1:8" ht="16.5" thickBot="1">
      <c r="A9" s="5" t="s">
        <v>74</v>
      </c>
      <c r="E9" s="5"/>
      <c r="F9" s="23">
        <f>SUM(F6:F8)</f>
        <v>693463</v>
      </c>
      <c r="G9" s="23"/>
      <c r="H9" s="23">
        <f>SUM(H6:H8)</f>
        <v>709130</v>
      </c>
    </row>
    <row r="10" spans="1:4" ht="16.5" thickBot="1">
      <c r="A10" s="44" t="s">
        <v>60</v>
      </c>
      <c r="B10" s="46"/>
      <c r="C10" s="47"/>
      <c r="D10" s="2" t="s">
        <v>14</v>
      </c>
    </row>
    <row r="11" spans="1:8" ht="15.75">
      <c r="A11" s="26" t="s">
        <v>120</v>
      </c>
      <c r="B11" s="18"/>
      <c r="C11" s="18"/>
      <c r="D11" s="2"/>
      <c r="F11">
        <v>1000</v>
      </c>
      <c r="H11">
        <v>1000</v>
      </c>
    </row>
    <row r="12" spans="1:8" ht="15.75">
      <c r="A12" s="26" t="s">
        <v>15</v>
      </c>
      <c r="B12" s="18"/>
      <c r="C12" s="18"/>
      <c r="D12" s="2"/>
      <c r="F12">
        <v>50</v>
      </c>
      <c r="H12">
        <v>50</v>
      </c>
    </row>
    <row r="13" spans="1:8" ht="15.75">
      <c r="A13" s="26" t="s">
        <v>64</v>
      </c>
      <c r="B13" s="18"/>
      <c r="C13" s="18"/>
      <c r="D13" s="2"/>
      <c r="F13">
        <v>1200</v>
      </c>
      <c r="H13">
        <v>1200</v>
      </c>
    </row>
    <row r="14" spans="1:8" ht="15.75">
      <c r="A14" s="26" t="s">
        <v>400</v>
      </c>
      <c r="B14" s="18"/>
      <c r="C14" s="18"/>
      <c r="D14" s="2"/>
      <c r="F14">
        <v>566</v>
      </c>
      <c r="H14">
        <v>566</v>
      </c>
    </row>
    <row r="15" spans="1:8" ht="15.75">
      <c r="A15" s="26" t="s">
        <v>75</v>
      </c>
      <c r="B15" s="18"/>
      <c r="C15" s="18"/>
      <c r="D15" s="2"/>
      <c r="F15">
        <v>7200</v>
      </c>
      <c r="H15">
        <v>7200</v>
      </c>
    </row>
    <row r="16" spans="1:8" ht="15.75">
      <c r="A16" s="26" t="s">
        <v>422</v>
      </c>
      <c r="B16" s="18"/>
      <c r="C16" s="18"/>
      <c r="D16" s="2"/>
      <c r="F16">
        <v>600</v>
      </c>
      <c r="H16">
        <v>600</v>
      </c>
    </row>
    <row r="17" spans="1:8" ht="15.75">
      <c r="A17" s="40" t="s">
        <v>76</v>
      </c>
      <c r="B17" s="12"/>
      <c r="C17" s="12"/>
      <c r="D17" s="9"/>
      <c r="E17" s="7"/>
      <c r="F17" s="7">
        <v>6000</v>
      </c>
      <c r="G17" s="7"/>
      <c r="H17" s="7">
        <v>6000</v>
      </c>
    </row>
    <row r="18" spans="1:8" ht="16.5" thickBot="1">
      <c r="A18" s="17" t="s">
        <v>71</v>
      </c>
      <c r="B18" s="18"/>
      <c r="C18" s="18"/>
      <c r="D18" s="2"/>
      <c r="F18" s="23">
        <f>SUM(F11:F17)</f>
        <v>16616</v>
      </c>
      <c r="G18" s="23"/>
      <c r="H18" s="23">
        <f>SUM(H11:H17)</f>
        <v>16616</v>
      </c>
    </row>
    <row r="19" spans="1:6" ht="16.5" thickBot="1">
      <c r="A19" s="44" t="s">
        <v>77</v>
      </c>
      <c r="B19" s="45"/>
      <c r="C19" s="57"/>
      <c r="D19" s="2"/>
      <c r="F19" s="23"/>
    </row>
    <row r="20" spans="1:8" s="56" customFormat="1" ht="15.75">
      <c r="A20" s="250" t="s">
        <v>86</v>
      </c>
      <c r="B20" s="251"/>
      <c r="C20" s="251"/>
      <c r="D20" s="251"/>
      <c r="E20"/>
      <c r="F20">
        <v>700</v>
      </c>
      <c r="H20" s="56">
        <v>700</v>
      </c>
    </row>
    <row r="21" spans="1:8" ht="15.75">
      <c r="A21" s="259" t="s">
        <v>78</v>
      </c>
      <c r="B21" s="260"/>
      <c r="C21" s="260"/>
      <c r="D21" s="260"/>
      <c r="F21">
        <v>220</v>
      </c>
      <c r="H21" s="56">
        <v>220</v>
      </c>
    </row>
    <row r="22" spans="1:8" ht="15.75">
      <c r="A22" s="259" t="s">
        <v>79</v>
      </c>
      <c r="B22" s="260"/>
      <c r="C22" s="260"/>
      <c r="D22" s="260"/>
      <c r="F22">
        <v>360</v>
      </c>
      <c r="H22" s="56">
        <v>360</v>
      </c>
    </row>
    <row r="23" spans="1:8" ht="15.75">
      <c r="A23" s="259" t="s">
        <v>80</v>
      </c>
      <c r="B23" s="260"/>
      <c r="C23" s="260"/>
      <c r="D23" s="260"/>
      <c r="F23">
        <v>500</v>
      </c>
      <c r="H23" s="56">
        <v>500</v>
      </c>
    </row>
    <row r="24" spans="1:8" ht="15.75">
      <c r="A24" s="259" t="s">
        <v>17</v>
      </c>
      <c r="B24" s="260"/>
      <c r="C24" s="260"/>
      <c r="D24" s="260"/>
      <c r="F24" s="2">
        <v>4500</v>
      </c>
      <c r="H24" s="56">
        <v>4500</v>
      </c>
    </row>
    <row r="25" spans="1:8" ht="15.75">
      <c r="A25" s="259" t="s">
        <v>18</v>
      </c>
      <c r="B25" s="260"/>
      <c r="C25" s="260"/>
      <c r="D25" s="260"/>
      <c r="F25">
        <v>1000</v>
      </c>
      <c r="H25" s="56">
        <v>1000</v>
      </c>
    </row>
    <row r="26" spans="1:8" ht="15.75">
      <c r="A26" s="259" t="s">
        <v>61</v>
      </c>
      <c r="B26" s="260"/>
      <c r="C26" s="260"/>
      <c r="D26" s="260"/>
      <c r="E26" s="2" t="s">
        <v>16</v>
      </c>
      <c r="F26" s="2">
        <v>800</v>
      </c>
      <c r="H26" s="56">
        <v>1050</v>
      </c>
    </row>
    <row r="27" spans="1:8" ht="15.75">
      <c r="A27" s="13" t="s">
        <v>81</v>
      </c>
      <c r="B27" s="6"/>
      <c r="C27" s="6"/>
      <c r="D27" s="6"/>
      <c r="E27" s="2"/>
      <c r="F27" s="2">
        <v>75</v>
      </c>
      <c r="H27" s="56">
        <v>75</v>
      </c>
    </row>
    <row r="28" spans="1:8" ht="15.75">
      <c r="A28" s="259" t="s">
        <v>62</v>
      </c>
      <c r="B28" s="260"/>
      <c r="C28" s="260"/>
      <c r="D28" s="260"/>
      <c r="F28" s="2">
        <v>15</v>
      </c>
      <c r="H28" s="56">
        <v>15</v>
      </c>
    </row>
    <row r="29" spans="1:8" ht="15.75">
      <c r="A29" s="13" t="s">
        <v>82</v>
      </c>
      <c r="B29" s="6"/>
      <c r="C29" s="6"/>
      <c r="D29" s="6"/>
      <c r="F29" s="2">
        <v>1400</v>
      </c>
      <c r="H29" s="56">
        <v>1500</v>
      </c>
    </row>
    <row r="30" spans="1:8" ht="15.75">
      <c r="A30" s="259" t="s">
        <v>83</v>
      </c>
      <c r="B30" s="260"/>
      <c r="C30" s="260"/>
      <c r="D30" s="260"/>
      <c r="E30" s="260"/>
      <c r="F30" s="2">
        <v>95</v>
      </c>
      <c r="H30" s="56">
        <v>95</v>
      </c>
    </row>
    <row r="31" spans="1:8" ht="15.75">
      <c r="A31" s="259" t="s">
        <v>21</v>
      </c>
      <c r="B31" s="260"/>
      <c r="C31" s="260"/>
      <c r="D31" s="260"/>
      <c r="E31" s="260"/>
      <c r="F31" s="2">
        <v>70</v>
      </c>
      <c r="H31" s="56">
        <v>70</v>
      </c>
    </row>
    <row r="32" spans="1:8" ht="15.75">
      <c r="A32" s="259" t="s">
        <v>402</v>
      </c>
      <c r="B32" s="260"/>
      <c r="C32" s="260"/>
      <c r="D32" s="260"/>
      <c r="F32" s="2">
        <v>200</v>
      </c>
      <c r="H32" s="56">
        <v>200</v>
      </c>
    </row>
    <row r="33" spans="1:8" ht="15.75">
      <c r="A33" s="259" t="s">
        <v>23</v>
      </c>
      <c r="B33" s="260"/>
      <c r="C33" s="260"/>
      <c r="D33" s="260"/>
      <c r="F33" s="2">
        <v>600</v>
      </c>
      <c r="H33" s="56">
        <v>600</v>
      </c>
    </row>
    <row r="34" spans="1:8" ht="15.75">
      <c r="A34" s="259" t="s">
        <v>20</v>
      </c>
      <c r="B34" s="260"/>
      <c r="C34" s="260"/>
      <c r="D34" s="260"/>
      <c r="E34" s="2" t="s">
        <v>22</v>
      </c>
      <c r="F34" s="2">
        <v>250</v>
      </c>
      <c r="H34" s="56">
        <v>250</v>
      </c>
    </row>
    <row r="35" spans="1:6" ht="15.75">
      <c r="A35" s="259" t="s">
        <v>63</v>
      </c>
      <c r="B35" s="260"/>
      <c r="C35" s="260"/>
      <c r="D35" s="260"/>
      <c r="F35" s="2"/>
    </row>
    <row r="36" spans="1:8" ht="15.75">
      <c r="A36" s="13" t="s">
        <v>393</v>
      </c>
      <c r="B36" s="6"/>
      <c r="C36" s="6"/>
      <c r="D36" s="6"/>
      <c r="F36" s="2">
        <v>760</v>
      </c>
      <c r="H36">
        <v>1228</v>
      </c>
    </row>
    <row r="37" spans="1:8" ht="15.75">
      <c r="A37" s="13" t="s">
        <v>67</v>
      </c>
      <c r="B37" s="6"/>
      <c r="C37" s="6"/>
      <c r="D37" s="6"/>
      <c r="F37" s="2">
        <v>200</v>
      </c>
      <c r="H37">
        <v>200</v>
      </c>
    </row>
    <row r="38" spans="1:8" ht="15.75">
      <c r="A38" s="13" t="s">
        <v>440</v>
      </c>
      <c r="B38" s="6"/>
      <c r="C38" s="6"/>
      <c r="D38" s="6"/>
      <c r="F38" s="2"/>
      <c r="H38">
        <v>35</v>
      </c>
    </row>
    <row r="39" spans="1:8" ht="15.75">
      <c r="A39" s="13" t="s">
        <v>405</v>
      </c>
      <c r="B39" s="6"/>
      <c r="C39" s="6"/>
      <c r="D39" s="6"/>
      <c r="F39" s="2">
        <v>70</v>
      </c>
      <c r="H39">
        <v>70</v>
      </c>
    </row>
    <row r="40" spans="1:6" ht="15.75">
      <c r="A40" s="13" t="s">
        <v>116</v>
      </c>
      <c r="B40" s="6"/>
      <c r="C40" s="6"/>
      <c r="D40" s="6"/>
      <c r="F40" s="2"/>
    </row>
    <row r="41" spans="1:8" ht="15.75">
      <c r="A41" s="221" t="s">
        <v>115</v>
      </c>
      <c r="B41" s="222"/>
      <c r="C41" s="222"/>
      <c r="D41" s="222"/>
      <c r="E41" s="7"/>
      <c r="F41" s="9">
        <v>1300</v>
      </c>
      <c r="G41" s="7"/>
      <c r="H41" s="7">
        <v>1300</v>
      </c>
    </row>
    <row r="42" spans="1:8" ht="15.75">
      <c r="A42" s="252" t="s">
        <v>84</v>
      </c>
      <c r="B42" s="251"/>
      <c r="C42" s="251"/>
      <c r="D42" s="251"/>
      <c r="E42" s="5"/>
      <c r="F42" s="23">
        <f>SUM(F20:F41)</f>
        <v>13115</v>
      </c>
      <c r="G42" s="23"/>
      <c r="H42" s="23">
        <f>SUM(H20:H41)</f>
        <v>13968</v>
      </c>
    </row>
    <row r="43" spans="1:7" ht="15.75">
      <c r="A43" s="17"/>
      <c r="B43" s="18"/>
      <c r="C43" s="18"/>
      <c r="D43" s="18"/>
      <c r="E43" s="5"/>
      <c r="F43" s="23"/>
      <c r="G43" s="23"/>
    </row>
    <row r="44" spans="1:7" ht="15.75">
      <c r="A44" s="17"/>
      <c r="B44" s="18"/>
      <c r="C44" s="18"/>
      <c r="D44" s="18"/>
      <c r="E44" s="5"/>
      <c r="F44" s="23"/>
      <c r="G44" s="23"/>
    </row>
    <row r="45" spans="1:7" ht="16.5" thickBot="1">
      <c r="A45" s="17"/>
      <c r="B45" s="18"/>
      <c r="C45" s="18"/>
      <c r="D45" s="18"/>
      <c r="E45" s="5"/>
      <c r="F45" s="23"/>
      <c r="G45" s="23"/>
    </row>
    <row r="46" spans="1:7" ht="16.5" thickBot="1">
      <c r="A46" s="44" t="s">
        <v>85</v>
      </c>
      <c r="B46" s="46"/>
      <c r="C46" s="47"/>
      <c r="D46" s="37"/>
      <c r="G46" s="23"/>
    </row>
    <row r="47" spans="1:8" ht="15.75">
      <c r="A47" s="26" t="s">
        <v>403</v>
      </c>
      <c r="B47" s="41"/>
      <c r="C47" s="41"/>
      <c r="D47" s="2"/>
      <c r="E47" s="15"/>
      <c r="F47" s="21">
        <v>500</v>
      </c>
      <c r="G47" s="23"/>
      <c r="H47">
        <v>500</v>
      </c>
    </row>
    <row r="48" spans="1:8" ht="15.75">
      <c r="A48" s="250" t="s">
        <v>87</v>
      </c>
      <c r="B48" s="251"/>
      <c r="C48" s="251"/>
      <c r="D48" s="251"/>
      <c r="E48" s="28" t="s">
        <v>19</v>
      </c>
      <c r="F48" s="35">
        <v>4000</v>
      </c>
      <c r="G48" s="23"/>
      <c r="H48">
        <v>4000</v>
      </c>
    </row>
    <row r="49" spans="1:8" ht="15.75">
      <c r="A49" s="26" t="s">
        <v>453</v>
      </c>
      <c r="B49" s="18"/>
      <c r="C49" s="18"/>
      <c r="D49" s="18"/>
      <c r="E49" s="28"/>
      <c r="F49" s="35"/>
      <c r="G49" s="23"/>
      <c r="H49">
        <v>9610</v>
      </c>
    </row>
    <row r="50" spans="1:8" ht="15.75">
      <c r="A50" s="26" t="s">
        <v>454</v>
      </c>
      <c r="B50" s="18"/>
      <c r="C50" s="18"/>
      <c r="D50" s="18"/>
      <c r="E50" s="28"/>
      <c r="F50" s="35"/>
      <c r="G50" s="23"/>
      <c r="H50">
        <v>400</v>
      </c>
    </row>
    <row r="51" spans="1:8" ht="15.75">
      <c r="A51" s="26" t="s">
        <v>420</v>
      </c>
      <c r="B51" s="18"/>
      <c r="C51" s="18"/>
      <c r="D51" s="18"/>
      <c r="E51" s="28"/>
      <c r="F51" s="35">
        <v>50000</v>
      </c>
      <c r="G51" s="23"/>
      <c r="H51">
        <v>50000</v>
      </c>
    </row>
    <row r="52" spans="1:8" ht="15.75">
      <c r="A52" s="40" t="s">
        <v>433</v>
      </c>
      <c r="B52" s="12"/>
      <c r="C52" s="12"/>
      <c r="D52" s="12"/>
      <c r="E52" s="9"/>
      <c r="F52" s="7">
        <v>50000</v>
      </c>
      <c r="G52" s="209"/>
      <c r="H52" s="7">
        <v>50000</v>
      </c>
    </row>
    <row r="53" spans="1:8" ht="16.5" thickBot="1">
      <c r="A53" s="223" t="s">
        <v>88</v>
      </c>
      <c r="B53" s="224"/>
      <c r="C53" s="224"/>
      <c r="D53" s="224"/>
      <c r="E53" s="33"/>
      <c r="F53" s="34">
        <f>SUM(F47:F52)</f>
        <v>104500</v>
      </c>
      <c r="G53" s="34"/>
      <c r="H53" s="34">
        <f>SUM(H47:H52)</f>
        <v>114510</v>
      </c>
    </row>
    <row r="54" spans="1:8" ht="16.5" thickBot="1">
      <c r="A54" s="17" t="s">
        <v>89</v>
      </c>
      <c r="B54" s="18"/>
      <c r="C54" s="18"/>
      <c r="D54" s="18"/>
      <c r="E54" s="35"/>
      <c r="F54" s="69">
        <f>SUM(F53+F42+F18)</f>
        <v>134231</v>
      </c>
      <c r="G54" s="68"/>
      <c r="H54" s="68">
        <f>SUM(H53+H42+H18)</f>
        <v>145094</v>
      </c>
    </row>
    <row r="55" spans="1:5" ht="16.5" thickBot="1">
      <c r="A55" s="255" t="s">
        <v>90</v>
      </c>
      <c r="B55" s="257"/>
      <c r="C55" s="257"/>
      <c r="D55" s="258"/>
      <c r="E55" s="2"/>
    </row>
    <row r="56" spans="1:8" ht="15.75">
      <c r="A56" s="250" t="s">
        <v>25</v>
      </c>
      <c r="B56" s="251"/>
      <c r="C56" s="251"/>
      <c r="D56" s="251"/>
      <c r="F56">
        <v>200</v>
      </c>
      <c r="H56">
        <v>423</v>
      </c>
    </row>
    <row r="57" spans="1:8" ht="15.75">
      <c r="A57" s="259" t="s">
        <v>24</v>
      </c>
      <c r="B57" s="260"/>
      <c r="C57" s="260"/>
      <c r="D57" s="260"/>
      <c r="E57" s="2" t="s">
        <v>19</v>
      </c>
      <c r="F57">
        <v>300</v>
      </c>
      <c r="H57">
        <v>886</v>
      </c>
    </row>
    <row r="58" spans="1:8" ht="15.75">
      <c r="A58" s="259" t="s">
        <v>26</v>
      </c>
      <c r="B58" s="260"/>
      <c r="C58" s="260"/>
      <c r="D58" s="260"/>
      <c r="E58" s="2" t="s">
        <v>19</v>
      </c>
      <c r="F58">
        <v>1000</v>
      </c>
      <c r="H58">
        <v>1808</v>
      </c>
    </row>
    <row r="59" spans="1:8" ht="15.75">
      <c r="A59" s="259" t="s">
        <v>28</v>
      </c>
      <c r="B59" s="260"/>
      <c r="C59" s="260"/>
      <c r="D59" s="260"/>
      <c r="F59">
        <v>5000</v>
      </c>
      <c r="H59">
        <v>6139</v>
      </c>
    </row>
    <row r="60" spans="1:8" ht="15.75">
      <c r="A60" s="259" t="s">
        <v>27</v>
      </c>
      <c r="B60" s="260"/>
      <c r="C60" s="260"/>
      <c r="D60" s="260"/>
      <c r="F60" s="2">
        <v>1200</v>
      </c>
      <c r="H60">
        <v>1200</v>
      </c>
    </row>
    <row r="61" spans="1:8" ht="15.75">
      <c r="A61" s="259" t="s">
        <v>29</v>
      </c>
      <c r="B61" s="260"/>
      <c r="C61" s="260"/>
      <c r="D61" s="260"/>
      <c r="E61" s="2"/>
      <c r="F61">
        <v>300</v>
      </c>
      <c r="H61">
        <v>300</v>
      </c>
    </row>
    <row r="62" spans="1:8" ht="15.75">
      <c r="A62" s="13" t="s">
        <v>358</v>
      </c>
      <c r="B62" s="6"/>
      <c r="C62" s="6"/>
      <c r="D62" s="6"/>
      <c r="E62" s="2"/>
      <c r="F62">
        <v>200</v>
      </c>
      <c r="H62">
        <v>200</v>
      </c>
    </row>
    <row r="63" spans="1:8" ht="15.75">
      <c r="A63" s="259" t="s">
        <v>30</v>
      </c>
      <c r="B63" s="260"/>
      <c r="C63" s="260"/>
      <c r="D63" s="260"/>
      <c r="F63">
        <v>2000</v>
      </c>
      <c r="H63">
        <v>2000</v>
      </c>
    </row>
    <row r="64" spans="1:8" ht="15.75">
      <c r="A64" s="259" t="s">
        <v>31</v>
      </c>
      <c r="B64" s="260"/>
      <c r="C64" s="260"/>
      <c r="D64" s="260"/>
      <c r="F64">
        <v>500</v>
      </c>
      <c r="H64">
        <v>500</v>
      </c>
    </row>
    <row r="65" spans="1:8" ht="15.75">
      <c r="A65" s="259" t="s">
        <v>91</v>
      </c>
      <c r="B65" s="260"/>
      <c r="C65" s="260"/>
      <c r="D65" s="260"/>
      <c r="F65">
        <v>1809</v>
      </c>
      <c r="H65">
        <v>1809</v>
      </c>
    </row>
    <row r="66" spans="1:8" ht="15.75">
      <c r="A66" s="259" t="s">
        <v>40</v>
      </c>
      <c r="B66" s="260"/>
      <c r="C66" s="260"/>
      <c r="D66" s="260"/>
      <c r="F66">
        <v>1300</v>
      </c>
      <c r="H66">
        <v>1300</v>
      </c>
    </row>
    <row r="67" spans="1:8" ht="15.75">
      <c r="A67" s="13" t="s">
        <v>462</v>
      </c>
      <c r="B67" s="6"/>
      <c r="C67" s="6"/>
      <c r="D67" s="6"/>
      <c r="H67">
        <v>10</v>
      </c>
    </row>
    <row r="68" spans="1:8" ht="15.75">
      <c r="A68" s="259" t="s">
        <v>92</v>
      </c>
      <c r="B68" s="260"/>
      <c r="C68" s="260"/>
      <c r="D68" s="260"/>
      <c r="F68">
        <v>2665</v>
      </c>
      <c r="H68">
        <v>2665</v>
      </c>
    </row>
    <row r="69" spans="1:8" ht="15.75">
      <c r="A69" s="221" t="s">
        <v>93</v>
      </c>
      <c r="B69" s="222"/>
      <c r="C69" s="222"/>
      <c r="D69" s="222"/>
      <c r="E69" s="7"/>
      <c r="F69" s="7">
        <v>4115</v>
      </c>
      <c r="G69" s="7"/>
      <c r="H69" s="7">
        <v>4115</v>
      </c>
    </row>
    <row r="70" spans="1:8" ht="16.5" thickBot="1">
      <c r="A70" s="5" t="s">
        <v>34</v>
      </c>
      <c r="E70" s="5"/>
      <c r="F70" s="23">
        <f>SUM(F56:F69)</f>
        <v>20589</v>
      </c>
      <c r="G70" s="23"/>
      <c r="H70" s="23">
        <f>SUM(H56:H69)</f>
        <v>23355</v>
      </c>
    </row>
    <row r="71" spans="1:6" ht="16.5" thickBot="1">
      <c r="A71" s="59" t="s">
        <v>94</v>
      </c>
      <c r="B71" s="54"/>
      <c r="C71" s="60"/>
      <c r="E71" s="5"/>
      <c r="F71" s="23"/>
    </row>
    <row r="72" spans="1:8" ht="15.75">
      <c r="A72" s="2" t="s">
        <v>32</v>
      </c>
      <c r="B72" s="15"/>
      <c r="C72" s="15"/>
      <c r="D72" s="15"/>
      <c r="E72" s="2"/>
      <c r="F72" s="21">
        <v>650</v>
      </c>
      <c r="H72">
        <v>650</v>
      </c>
    </row>
    <row r="73" spans="1:8" ht="15.75">
      <c r="A73" s="2" t="s">
        <v>65</v>
      </c>
      <c r="B73" s="15"/>
      <c r="C73" s="15"/>
      <c r="D73" s="15"/>
      <c r="E73" s="2"/>
      <c r="F73" s="21">
        <v>1000</v>
      </c>
      <c r="H73">
        <v>1000</v>
      </c>
    </row>
    <row r="74" spans="1:8" ht="15.75">
      <c r="A74" s="2" t="s">
        <v>404</v>
      </c>
      <c r="B74" s="15"/>
      <c r="C74" s="15"/>
      <c r="D74" s="15"/>
      <c r="E74" s="2"/>
      <c r="F74" s="21">
        <v>450</v>
      </c>
      <c r="H74">
        <v>450</v>
      </c>
    </row>
    <row r="75" spans="1:8" ht="15.75">
      <c r="A75" s="2" t="s">
        <v>33</v>
      </c>
      <c r="B75" s="15"/>
      <c r="C75" s="15"/>
      <c r="D75" s="15"/>
      <c r="E75" s="2"/>
      <c r="F75" s="21">
        <v>300</v>
      </c>
      <c r="H75">
        <v>300</v>
      </c>
    </row>
    <row r="76" spans="1:8" ht="15.75">
      <c r="A76" s="2" t="s">
        <v>66</v>
      </c>
      <c r="B76" s="15"/>
      <c r="C76" s="15"/>
      <c r="D76" s="15"/>
      <c r="E76" s="15"/>
      <c r="F76" s="21">
        <v>1600</v>
      </c>
      <c r="H76">
        <v>1600</v>
      </c>
    </row>
    <row r="77" spans="1:8" ht="15.75">
      <c r="A77" s="2" t="s">
        <v>95</v>
      </c>
      <c r="B77" s="15"/>
      <c r="C77" s="15"/>
      <c r="D77" s="15"/>
      <c r="E77" s="15"/>
      <c r="F77" s="21">
        <v>250</v>
      </c>
      <c r="H77">
        <v>250</v>
      </c>
    </row>
    <row r="78" spans="1:8" ht="15.75">
      <c r="A78" s="2" t="s">
        <v>360</v>
      </c>
      <c r="B78" s="15"/>
      <c r="C78" s="15"/>
      <c r="D78" s="15"/>
      <c r="E78" s="15"/>
      <c r="F78" s="21">
        <v>200</v>
      </c>
      <c r="H78">
        <v>200</v>
      </c>
    </row>
    <row r="79" spans="1:8" ht="15.75">
      <c r="A79" s="2" t="s">
        <v>439</v>
      </c>
      <c r="B79" s="15"/>
      <c r="C79" s="15"/>
      <c r="D79" s="15"/>
      <c r="E79" s="15"/>
      <c r="F79" s="21"/>
      <c r="H79">
        <v>500</v>
      </c>
    </row>
    <row r="80" spans="1:8" ht="15.75">
      <c r="A80" s="2" t="s">
        <v>458</v>
      </c>
      <c r="B80" s="15"/>
      <c r="C80" s="15"/>
      <c r="D80" s="15"/>
      <c r="E80" s="15"/>
      <c r="F80" s="21"/>
      <c r="H80">
        <v>885</v>
      </c>
    </row>
    <row r="81" spans="1:8" ht="15.75">
      <c r="A81" s="9" t="s">
        <v>96</v>
      </c>
      <c r="B81" s="8"/>
      <c r="C81" s="8"/>
      <c r="D81" s="8"/>
      <c r="E81" s="8"/>
      <c r="F81" s="27">
        <v>1500</v>
      </c>
      <c r="G81" s="7"/>
      <c r="H81" s="7">
        <v>1500</v>
      </c>
    </row>
    <row r="82" spans="1:8" ht="16.5" thickBot="1">
      <c r="A82" s="70" t="s">
        <v>97</v>
      </c>
      <c r="B82" s="33"/>
      <c r="C82" s="33"/>
      <c r="D82" s="33"/>
      <c r="E82" s="33"/>
      <c r="F82" s="34">
        <f>SUM(F72:F81)</f>
        <v>5950</v>
      </c>
      <c r="G82" s="34"/>
      <c r="H82" s="34">
        <f>SUM(H72:H81)</f>
        <v>7335</v>
      </c>
    </row>
    <row r="83" spans="1:8" ht="16.5" thickBot="1">
      <c r="A83" s="69" t="s">
        <v>455</v>
      </c>
      <c r="B83" s="35"/>
      <c r="C83" s="35"/>
      <c r="D83" s="35"/>
      <c r="E83" s="35"/>
      <c r="F83" s="68">
        <f>SUM(F82+F70)</f>
        <v>26539</v>
      </c>
      <c r="G83" s="35"/>
      <c r="H83" s="68">
        <f>SUM(H82+H70)</f>
        <v>30690</v>
      </c>
    </row>
    <row r="84" spans="1:3" ht="16.5" thickBot="1">
      <c r="A84" s="255" t="s">
        <v>98</v>
      </c>
      <c r="B84" s="257"/>
      <c r="C84" s="258"/>
    </row>
    <row r="85" spans="1:8" ht="16.5" thickBot="1">
      <c r="A85" s="261" t="s">
        <v>68</v>
      </c>
      <c r="B85" s="262"/>
      <c r="C85" s="262"/>
      <c r="D85" s="262"/>
      <c r="E85" s="33"/>
      <c r="F85" s="33">
        <v>735</v>
      </c>
      <c r="G85" s="33"/>
      <c r="H85" s="33">
        <v>735</v>
      </c>
    </row>
    <row r="86" spans="1:8" ht="16.5" thickBot="1">
      <c r="A86" s="252" t="s">
        <v>99</v>
      </c>
      <c r="B86" s="251"/>
      <c r="C86" s="251"/>
      <c r="D86" s="251"/>
      <c r="E86" s="5"/>
      <c r="F86" s="23">
        <f>SUM(F85)</f>
        <v>735</v>
      </c>
      <c r="G86" s="23"/>
      <c r="H86" s="23">
        <f>SUM(F85:F85)</f>
        <v>735</v>
      </c>
    </row>
    <row r="87" spans="1:3" ht="16.5" thickBot="1">
      <c r="A87" s="255" t="s">
        <v>100</v>
      </c>
      <c r="B87" s="257"/>
      <c r="C87" s="258"/>
    </row>
    <row r="88" spans="1:8" ht="15.75">
      <c r="A88" s="259" t="s">
        <v>35</v>
      </c>
      <c r="B88" s="260"/>
      <c r="C88" s="260"/>
      <c r="D88" s="260"/>
      <c r="F88">
        <v>30052</v>
      </c>
      <c r="H88">
        <v>29542</v>
      </c>
    </row>
    <row r="89" spans="1:8" ht="16.5" thickBot="1">
      <c r="A89" s="261" t="s">
        <v>36</v>
      </c>
      <c r="B89" s="262"/>
      <c r="C89" s="262"/>
      <c r="D89" s="262"/>
      <c r="E89" s="33"/>
      <c r="F89" s="33">
        <v>39900</v>
      </c>
      <c r="G89" s="33"/>
      <c r="H89" s="33">
        <v>54832</v>
      </c>
    </row>
    <row r="90" spans="1:8" ht="15.75">
      <c r="A90" s="252" t="s">
        <v>69</v>
      </c>
      <c r="B90" s="251"/>
      <c r="C90" s="251"/>
      <c r="D90" s="251"/>
      <c r="E90" s="69"/>
      <c r="F90" s="68">
        <f>SUM(F88:F89)</f>
        <v>69952</v>
      </c>
      <c r="G90" s="68"/>
      <c r="H90" s="68">
        <f>SUM(H88:H89)</f>
        <v>84374</v>
      </c>
    </row>
    <row r="91" spans="1:8" ht="16.5" thickBot="1">
      <c r="A91" s="67"/>
      <c r="B91" s="38"/>
      <c r="C91" s="38"/>
      <c r="D91" s="38"/>
      <c r="E91" s="70"/>
      <c r="F91" s="33"/>
      <c r="G91" s="34"/>
      <c r="H91" s="34"/>
    </row>
    <row r="92" spans="1:8" ht="15.75">
      <c r="A92" s="252" t="s">
        <v>119</v>
      </c>
      <c r="B92" s="251"/>
      <c r="C92" s="251"/>
      <c r="D92" s="251"/>
      <c r="F92" s="32">
        <f>SUM(F90+F86+F83+F54+F9)</f>
        <v>924920</v>
      </c>
      <c r="H92" s="32">
        <f>SUM(H9+H54+H83+H86+H90)</f>
        <v>970023</v>
      </c>
    </row>
    <row r="93" spans="1:8" ht="15.75">
      <c r="A93" s="17"/>
      <c r="B93" s="18"/>
      <c r="C93" s="18"/>
      <c r="D93" s="18"/>
      <c r="H93" s="32"/>
    </row>
    <row r="94" spans="1:8" ht="15.75">
      <c r="A94" s="17"/>
      <c r="B94" s="18"/>
      <c r="C94" s="18"/>
      <c r="D94" s="18"/>
      <c r="H94" s="32"/>
    </row>
    <row r="95" spans="1:8" ht="15.75">
      <c r="A95" s="17"/>
      <c r="B95" s="18"/>
      <c r="C95" s="18"/>
      <c r="D95" s="18"/>
      <c r="H95" s="32"/>
    </row>
    <row r="96" spans="1:8" ht="16.5" thickBot="1">
      <c r="A96" s="17"/>
      <c r="B96" s="18"/>
      <c r="C96" s="18"/>
      <c r="D96" s="18"/>
      <c r="H96" s="32"/>
    </row>
    <row r="97" spans="1:3" ht="16.5" thickBot="1">
      <c r="A97" s="255" t="s">
        <v>101</v>
      </c>
      <c r="B97" s="257"/>
      <c r="C97" s="258"/>
    </row>
    <row r="98" spans="1:8" ht="15.75">
      <c r="A98" s="259" t="s">
        <v>38</v>
      </c>
      <c r="B98" s="260"/>
      <c r="C98" s="260"/>
      <c r="D98" s="260"/>
      <c r="F98">
        <v>10000</v>
      </c>
      <c r="H98">
        <v>31707</v>
      </c>
    </row>
    <row r="99" spans="1:8" ht="15.75">
      <c r="A99" s="259" t="s">
        <v>102</v>
      </c>
      <c r="B99" s="260"/>
      <c r="C99" s="260"/>
      <c r="D99" s="260"/>
      <c r="F99">
        <v>5000</v>
      </c>
      <c r="H99">
        <v>5000</v>
      </c>
    </row>
    <row r="100" spans="1:8" ht="15.75">
      <c r="A100" s="259" t="s">
        <v>103</v>
      </c>
      <c r="B100" s="260"/>
      <c r="C100" s="260"/>
      <c r="D100" s="260"/>
      <c r="F100">
        <v>500</v>
      </c>
      <c r="H100">
        <v>500</v>
      </c>
    </row>
    <row r="101" spans="1:8" ht="15.75">
      <c r="A101" s="13" t="s">
        <v>104</v>
      </c>
      <c r="B101" s="6"/>
      <c r="C101" s="6"/>
      <c r="D101" s="6"/>
      <c r="F101">
        <v>63972</v>
      </c>
      <c r="H101">
        <v>55222</v>
      </c>
    </row>
    <row r="102" spans="1:8" ht="15.75">
      <c r="A102" s="221" t="s">
        <v>37</v>
      </c>
      <c r="B102" s="222"/>
      <c r="C102" s="222"/>
      <c r="D102" s="222"/>
      <c r="E102" s="8"/>
      <c r="F102" s="8">
        <v>514785</v>
      </c>
      <c r="G102" s="8"/>
      <c r="H102" s="8">
        <v>514785</v>
      </c>
    </row>
    <row r="103" spans="1:8" ht="15.75">
      <c r="A103" s="253" t="s">
        <v>105</v>
      </c>
      <c r="B103" s="254"/>
      <c r="C103" s="254"/>
      <c r="D103" s="254"/>
      <c r="E103" s="5"/>
      <c r="F103" s="23">
        <f>SUM(F98:F102)</f>
        <v>594257</v>
      </c>
      <c r="G103" s="23"/>
      <c r="H103" s="23">
        <f>SUM(H98:H102)</f>
        <v>607214</v>
      </c>
    </row>
    <row r="104" spans="1:5" ht="16.5" thickBot="1">
      <c r="A104" s="17"/>
      <c r="B104" s="18"/>
      <c r="C104" s="18"/>
      <c r="D104" s="18"/>
      <c r="E104" s="5"/>
    </row>
    <row r="105" spans="1:8" ht="16.5" thickBot="1">
      <c r="A105" s="255" t="s">
        <v>39</v>
      </c>
      <c r="B105" s="256"/>
      <c r="C105" s="256"/>
      <c r="D105" s="256"/>
      <c r="E105" s="54"/>
      <c r="F105" s="208">
        <f>SUM(F103+F92)</f>
        <v>1519177</v>
      </c>
      <c r="G105" s="58"/>
      <c r="H105" s="65">
        <f>SUM(H103+H92)</f>
        <v>1577237</v>
      </c>
    </row>
  </sheetData>
  <mergeCells count="52">
    <mergeCell ref="A1:H1"/>
    <mergeCell ref="A2:H2"/>
    <mergeCell ref="A5:C5"/>
    <mergeCell ref="A8:C8"/>
    <mergeCell ref="A6:C6"/>
    <mergeCell ref="A7:C7"/>
    <mergeCell ref="A21:D21"/>
    <mergeCell ref="A24:D24"/>
    <mergeCell ref="A25:D25"/>
    <mergeCell ref="A22:D22"/>
    <mergeCell ref="A23:D23"/>
    <mergeCell ref="A26:D26"/>
    <mergeCell ref="A28:D28"/>
    <mergeCell ref="A30:E30"/>
    <mergeCell ref="A31:E31"/>
    <mergeCell ref="A32:D32"/>
    <mergeCell ref="A33:D33"/>
    <mergeCell ref="A34:D34"/>
    <mergeCell ref="A35:D35"/>
    <mergeCell ref="A41:D41"/>
    <mergeCell ref="A42:D42"/>
    <mergeCell ref="A55:D55"/>
    <mergeCell ref="A48:D48"/>
    <mergeCell ref="A53:D53"/>
    <mergeCell ref="A56:D56"/>
    <mergeCell ref="A57:D57"/>
    <mergeCell ref="A58:D58"/>
    <mergeCell ref="A59:D59"/>
    <mergeCell ref="A60:D60"/>
    <mergeCell ref="A63:D63"/>
    <mergeCell ref="A64:D64"/>
    <mergeCell ref="A65:D65"/>
    <mergeCell ref="A61:D61"/>
    <mergeCell ref="A66:D66"/>
    <mergeCell ref="A68:D68"/>
    <mergeCell ref="A69:D69"/>
    <mergeCell ref="A84:C84"/>
    <mergeCell ref="A89:D89"/>
    <mergeCell ref="A102:D102"/>
    <mergeCell ref="A85:D85"/>
    <mergeCell ref="A86:D86"/>
    <mergeCell ref="A87:C87"/>
    <mergeCell ref="A20:D20"/>
    <mergeCell ref="A92:D92"/>
    <mergeCell ref="A103:D103"/>
    <mergeCell ref="A105:D105"/>
    <mergeCell ref="A97:C97"/>
    <mergeCell ref="A98:D98"/>
    <mergeCell ref="A99:D99"/>
    <mergeCell ref="A100:D100"/>
    <mergeCell ref="A88:D88"/>
    <mergeCell ref="A90:D9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a 8/2010. (IX. 20.) sz.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7"/>
  <sheetViews>
    <sheetView workbookViewId="0" topLeftCell="A274">
      <selection activeCell="K283" sqref="K283"/>
    </sheetView>
  </sheetViews>
  <sheetFormatPr defaultColWidth="9.140625" defaultRowHeight="12.75"/>
  <cols>
    <col min="1" max="1" width="39.421875" style="0" customWidth="1"/>
    <col min="2" max="2" width="2.00390625" style="0" hidden="1" customWidth="1"/>
    <col min="3" max="3" width="9.140625" style="0" hidden="1" customWidth="1"/>
    <col min="4" max="4" width="16.7109375" style="0" customWidth="1"/>
    <col min="5" max="5" width="3.28125" style="0" hidden="1" customWidth="1"/>
    <col min="6" max="6" width="16.28125" style="0" customWidth="1"/>
    <col min="8" max="8" width="10.28125" style="0" customWidth="1"/>
  </cols>
  <sheetData>
    <row r="1" spans="1:8" ht="15.75" hidden="1">
      <c r="A1" s="226"/>
      <c r="B1" s="251"/>
      <c r="C1" s="251"/>
      <c r="D1" s="251"/>
      <c r="E1" s="251"/>
      <c r="F1" s="251"/>
      <c r="G1" s="251"/>
      <c r="H1" s="251"/>
    </row>
    <row r="2" spans="1:8" ht="11.25" customHeight="1" hidden="1">
      <c r="A2" s="118"/>
      <c r="B2" s="35"/>
      <c r="C2" s="35"/>
      <c r="D2" s="35"/>
      <c r="E2" s="35"/>
      <c r="F2" s="35"/>
      <c r="G2" s="35"/>
      <c r="H2" s="35"/>
    </row>
    <row r="3" spans="1:8" ht="15.75" hidden="1">
      <c r="A3" s="226"/>
      <c r="B3" s="251"/>
      <c r="C3" s="251"/>
      <c r="D3" s="251"/>
      <c r="E3" s="251"/>
      <c r="F3" s="251"/>
      <c r="G3" s="251"/>
      <c r="H3" s="251"/>
    </row>
    <row r="4" spans="1:8" ht="15.75" hidden="1">
      <c r="A4" s="226"/>
      <c r="B4" s="251"/>
      <c r="C4" s="251"/>
      <c r="D4" s="251"/>
      <c r="E4" s="251"/>
      <c r="F4" s="251"/>
      <c r="G4" s="251"/>
      <c r="H4" s="251"/>
    </row>
    <row r="5" spans="1:8" ht="15.75" hidden="1">
      <c r="A5" s="226"/>
      <c r="B5" s="251"/>
      <c r="C5" s="251"/>
      <c r="D5" s="251"/>
      <c r="E5" s="251"/>
      <c r="F5" s="251"/>
      <c r="G5" s="251"/>
      <c r="H5" s="251"/>
    </row>
    <row r="6" spans="1:8" ht="15.75" hidden="1">
      <c r="A6" s="35"/>
      <c r="B6" s="35"/>
      <c r="C6" s="35"/>
      <c r="D6" s="35"/>
      <c r="E6" s="35"/>
      <c r="F6" s="35"/>
      <c r="G6" s="35"/>
      <c r="H6" s="51"/>
    </row>
    <row r="7" spans="1:8" ht="56.25" customHeight="1" hidden="1">
      <c r="A7" s="117"/>
      <c r="B7" s="121"/>
      <c r="C7" s="121"/>
      <c r="D7" s="121"/>
      <c r="E7" s="121"/>
      <c r="F7" s="121"/>
      <c r="G7" s="121"/>
      <c r="H7" s="121"/>
    </row>
    <row r="8" spans="1:8" ht="33.75" customHeight="1" hidden="1">
      <c r="A8" s="136"/>
      <c r="B8" s="61"/>
      <c r="C8" s="120"/>
      <c r="D8" s="61"/>
      <c r="E8" s="61"/>
      <c r="F8" s="61"/>
      <c r="G8" s="61"/>
      <c r="H8" s="49"/>
    </row>
    <row r="9" spans="1:8" ht="20.25" customHeight="1" hidden="1">
      <c r="A9" s="136"/>
      <c r="B9" s="61"/>
      <c r="C9" s="120"/>
      <c r="D9" s="61"/>
      <c r="E9" s="61"/>
      <c r="F9" s="61"/>
      <c r="G9" s="61"/>
      <c r="H9" s="49"/>
    </row>
    <row r="10" spans="1:8" ht="33.75" customHeight="1" hidden="1">
      <c r="A10" s="136"/>
      <c r="B10" s="61"/>
      <c r="C10" s="120"/>
      <c r="D10" s="61"/>
      <c r="E10" s="61"/>
      <c r="F10" s="61"/>
      <c r="G10" s="61"/>
      <c r="H10" s="49"/>
    </row>
    <row r="11" spans="1:8" ht="33.75" customHeight="1" hidden="1">
      <c r="A11" s="136"/>
      <c r="B11" s="61"/>
      <c r="C11" s="120"/>
      <c r="D11" s="61"/>
      <c r="E11" s="61"/>
      <c r="F11" s="61"/>
      <c r="G11" s="61"/>
      <c r="H11" s="49"/>
    </row>
    <row r="12" spans="1:8" ht="39" customHeight="1" hidden="1">
      <c r="A12" s="136"/>
      <c r="B12" s="61"/>
      <c r="C12" s="120"/>
      <c r="D12" s="61"/>
      <c r="E12" s="61"/>
      <c r="F12" s="61"/>
      <c r="G12" s="61"/>
      <c r="H12" s="49"/>
    </row>
    <row r="13" spans="1:8" ht="4.5" customHeight="1" hidden="1">
      <c r="A13" s="136"/>
      <c r="B13" s="61"/>
      <c r="C13" s="120"/>
      <c r="D13" s="61"/>
      <c r="E13" s="61"/>
      <c r="F13" s="61"/>
      <c r="G13" s="61"/>
      <c r="H13" s="49"/>
    </row>
    <row r="14" spans="1:8" ht="24" customHeight="1" hidden="1">
      <c r="A14" s="136"/>
      <c r="B14" s="61"/>
      <c r="C14" s="120"/>
      <c r="D14" s="61"/>
      <c r="E14" s="61"/>
      <c r="F14" s="61"/>
      <c r="G14" s="61"/>
      <c r="H14" s="49"/>
    </row>
    <row r="15" spans="1:8" ht="39" customHeight="1" hidden="1">
      <c r="A15" s="136"/>
      <c r="B15" s="61"/>
      <c r="C15" s="120"/>
      <c r="D15" s="61"/>
      <c r="E15" s="61"/>
      <c r="F15" s="61"/>
      <c r="G15" s="61"/>
      <c r="H15" s="49"/>
    </row>
    <row r="16" spans="1:8" ht="24" customHeight="1" hidden="1">
      <c r="A16" s="136"/>
      <c r="B16" s="61"/>
      <c r="C16" s="120"/>
      <c r="D16" s="61"/>
      <c r="E16" s="61"/>
      <c r="F16" s="61"/>
      <c r="G16" s="61"/>
      <c r="H16" s="49"/>
    </row>
    <row r="17" spans="1:8" ht="21.75" customHeight="1" hidden="1">
      <c r="A17" s="136"/>
      <c r="B17" s="61"/>
      <c r="C17" s="120"/>
      <c r="D17" s="61"/>
      <c r="E17" s="61"/>
      <c r="F17" s="61"/>
      <c r="G17" s="61"/>
      <c r="H17" s="49"/>
    </row>
    <row r="18" spans="1:8" ht="21.75" customHeight="1" hidden="1">
      <c r="A18" s="136"/>
      <c r="B18" s="61"/>
      <c r="C18" s="120"/>
      <c r="D18" s="61"/>
      <c r="E18" s="61"/>
      <c r="F18" s="61"/>
      <c r="G18" s="61"/>
      <c r="H18" s="49"/>
    </row>
    <row r="19" spans="1:8" ht="18.75" customHeight="1" hidden="1">
      <c r="A19" s="136"/>
      <c r="B19" s="61"/>
      <c r="C19" s="61"/>
      <c r="D19" s="61"/>
      <c r="E19" s="61"/>
      <c r="F19" s="61"/>
      <c r="G19" s="61"/>
      <c r="H19" s="49"/>
    </row>
    <row r="20" spans="1:8" ht="33" customHeight="1" hidden="1">
      <c r="A20" s="136"/>
      <c r="B20" s="61"/>
      <c r="C20" s="61"/>
      <c r="D20" s="61"/>
      <c r="E20" s="61"/>
      <c r="F20" s="61"/>
      <c r="G20" s="61"/>
      <c r="H20" s="49"/>
    </row>
    <row r="21" spans="1:8" ht="31.5" customHeight="1" hidden="1">
      <c r="A21" s="136"/>
      <c r="B21" s="61"/>
      <c r="C21" s="61"/>
      <c r="D21" s="61"/>
      <c r="E21" s="61"/>
      <c r="F21" s="61"/>
      <c r="G21" s="61"/>
      <c r="H21" s="49"/>
    </row>
    <row r="22" spans="1:8" ht="33" customHeight="1" hidden="1">
      <c r="A22" s="136"/>
      <c r="B22" s="61"/>
      <c r="C22" s="61"/>
      <c r="D22" s="61"/>
      <c r="E22" s="61"/>
      <c r="F22" s="61"/>
      <c r="G22" s="61"/>
      <c r="H22" s="49"/>
    </row>
    <row r="23" spans="1:8" ht="21" customHeight="1" hidden="1">
      <c r="A23" s="136"/>
      <c r="B23" s="61"/>
      <c r="C23" s="61"/>
      <c r="D23" s="61"/>
      <c r="E23" s="61"/>
      <c r="F23" s="61"/>
      <c r="G23" s="61"/>
      <c r="H23" s="49"/>
    </row>
    <row r="24" spans="1:8" ht="31.5" customHeight="1" hidden="1">
      <c r="A24" s="136"/>
      <c r="B24" s="61"/>
      <c r="C24" s="61"/>
      <c r="D24" s="61"/>
      <c r="E24" s="61"/>
      <c r="F24" s="61"/>
      <c r="G24" s="61"/>
      <c r="H24" s="49"/>
    </row>
    <row r="25" spans="1:8" ht="31.5" customHeight="1" hidden="1">
      <c r="A25" s="136"/>
      <c r="B25" s="61"/>
      <c r="C25" s="61"/>
      <c r="D25" s="61"/>
      <c r="E25" s="61"/>
      <c r="F25" s="61"/>
      <c r="G25" s="61"/>
      <c r="H25" s="49"/>
    </row>
    <row r="26" spans="1:8" ht="31.5" customHeight="1" hidden="1">
      <c r="A26" s="116"/>
      <c r="B26" s="61"/>
      <c r="C26" s="61"/>
      <c r="D26" s="61"/>
      <c r="E26" s="61"/>
      <c r="F26" s="61"/>
      <c r="G26" s="61"/>
      <c r="H26" s="49"/>
    </row>
    <row r="27" spans="1:8" ht="24" customHeight="1" hidden="1">
      <c r="A27" s="116"/>
      <c r="B27" s="61"/>
      <c r="C27" s="61"/>
      <c r="D27" s="61"/>
      <c r="E27" s="61"/>
      <c r="F27" s="61"/>
      <c r="G27" s="61"/>
      <c r="H27" s="49"/>
    </row>
    <row r="28" spans="1:8" ht="23.25" customHeight="1" hidden="1">
      <c r="A28" s="116"/>
      <c r="B28" s="61"/>
      <c r="C28" s="61"/>
      <c r="D28" s="61"/>
      <c r="E28" s="61"/>
      <c r="F28" s="61"/>
      <c r="G28" s="61"/>
      <c r="H28" s="49"/>
    </row>
    <row r="29" spans="1:8" ht="22.5" customHeight="1" hidden="1">
      <c r="A29" s="116"/>
      <c r="B29" s="61"/>
      <c r="C29" s="61"/>
      <c r="D29" s="61"/>
      <c r="E29" s="61"/>
      <c r="F29" s="61"/>
      <c r="G29" s="61"/>
      <c r="H29" s="49"/>
    </row>
    <row r="30" spans="1:8" ht="45.75" customHeight="1" hidden="1">
      <c r="A30" s="50"/>
      <c r="B30" s="49"/>
      <c r="C30" s="49"/>
      <c r="D30" s="49"/>
      <c r="E30" s="49"/>
      <c r="F30" s="49"/>
      <c r="G30" s="49"/>
      <c r="H30" s="49"/>
    </row>
    <row r="31" spans="1:8" ht="45.75" customHeight="1">
      <c r="A31" s="50"/>
      <c r="B31" s="49"/>
      <c r="C31" s="49"/>
      <c r="D31" s="49"/>
      <c r="E31" s="49"/>
      <c r="F31" s="49"/>
      <c r="G31" s="49"/>
      <c r="H31" s="49"/>
    </row>
    <row r="32" spans="1:8" ht="15.75">
      <c r="A32" s="243" t="s">
        <v>396</v>
      </c>
      <c r="B32" s="243"/>
      <c r="C32" s="243"/>
      <c r="D32" s="243"/>
      <c r="E32" s="243"/>
      <c r="F32" s="243"/>
      <c r="G32" s="243"/>
      <c r="H32" s="114"/>
    </row>
    <row r="33" spans="1:8" ht="15.75">
      <c r="A33" s="243" t="s">
        <v>397</v>
      </c>
      <c r="B33" s="243"/>
      <c r="C33" s="243"/>
      <c r="D33" s="243"/>
      <c r="E33" s="243"/>
      <c r="F33" s="243"/>
      <c r="G33" s="243"/>
      <c r="H33" s="114"/>
    </row>
    <row r="34" spans="2:3" ht="12.75">
      <c r="B34" s="138"/>
      <c r="C34" s="138"/>
    </row>
    <row r="35" spans="2:3" ht="12.75">
      <c r="B35" s="138"/>
      <c r="C35" s="138"/>
    </row>
    <row r="36" spans="1:7" ht="12.75">
      <c r="A36" s="98" t="s">
        <v>196</v>
      </c>
      <c r="B36" s="138"/>
      <c r="C36" s="138"/>
      <c r="G36" t="s">
        <v>184</v>
      </c>
    </row>
    <row r="37" spans="1:8" ht="12.75">
      <c r="A37" s="227" t="s">
        <v>185</v>
      </c>
      <c r="B37" s="228" t="s">
        <v>197</v>
      </c>
      <c r="C37" s="228" t="s">
        <v>186</v>
      </c>
      <c r="D37" s="82" t="s">
        <v>176</v>
      </c>
      <c r="E37" s="139"/>
      <c r="F37" s="82" t="s">
        <v>394</v>
      </c>
      <c r="G37" s="108"/>
      <c r="H37" s="107"/>
    </row>
    <row r="38" spans="1:8" ht="12.75">
      <c r="A38" s="222"/>
      <c r="B38" s="229"/>
      <c r="C38" s="230"/>
      <c r="D38" s="231" t="s">
        <v>187</v>
      </c>
      <c r="E38" s="231"/>
      <c r="F38" s="83" t="s">
        <v>463</v>
      </c>
      <c r="G38" s="107"/>
      <c r="H38" s="107"/>
    </row>
    <row r="39" spans="1:8" ht="12.75">
      <c r="A39" s="18"/>
      <c r="B39" s="140"/>
      <c r="C39" s="141"/>
      <c r="D39" s="107"/>
      <c r="E39" s="107"/>
      <c r="F39" s="107"/>
      <c r="G39" s="107"/>
      <c r="H39" s="107"/>
    </row>
    <row r="40" spans="1:8" ht="12.75">
      <c r="A40" s="142" t="s">
        <v>339</v>
      </c>
      <c r="B40" s="140"/>
      <c r="C40" s="141"/>
      <c r="D40" s="107"/>
      <c r="E40" s="107"/>
      <c r="F40" s="107"/>
      <c r="G40" s="107"/>
      <c r="H40" s="107"/>
    </row>
    <row r="41" spans="1:8" ht="12.75">
      <c r="A41" t="s">
        <v>11</v>
      </c>
      <c r="B41" s="140"/>
      <c r="C41" s="141"/>
      <c r="D41" s="143">
        <v>4970</v>
      </c>
      <c r="E41" s="143"/>
      <c r="F41" s="143">
        <v>4970</v>
      </c>
      <c r="G41" s="143"/>
      <c r="H41" s="144"/>
    </row>
    <row r="42" spans="1:8" ht="12.75">
      <c r="A42" t="s">
        <v>188</v>
      </c>
      <c r="B42" s="140"/>
      <c r="C42" s="141"/>
      <c r="D42" s="143">
        <v>1327</v>
      </c>
      <c r="E42" s="143"/>
      <c r="F42" s="143">
        <v>1327</v>
      </c>
      <c r="G42" s="143"/>
      <c r="H42" s="144"/>
    </row>
    <row r="43" spans="1:8" ht="12.75">
      <c r="A43" t="s">
        <v>13</v>
      </c>
      <c r="B43" s="140"/>
      <c r="C43" s="141"/>
      <c r="D43" s="143">
        <v>5114</v>
      </c>
      <c r="E43" s="143"/>
      <c r="F43" s="143">
        <v>5114</v>
      </c>
      <c r="G43" s="143"/>
      <c r="H43" s="144"/>
    </row>
    <row r="44" spans="1:8" ht="12.75">
      <c r="A44" t="s">
        <v>46</v>
      </c>
      <c r="B44" s="140"/>
      <c r="C44" s="141"/>
      <c r="D44" s="145">
        <f>SUM(D41:D43)</f>
        <v>11411</v>
      </c>
      <c r="E44" s="145">
        <f>SUM(E41:E43)</f>
        <v>0</v>
      </c>
      <c r="F44" s="145">
        <f>SUM(F41:F43)</f>
        <v>11411</v>
      </c>
      <c r="G44" s="145"/>
      <c r="H44" s="146"/>
    </row>
    <row r="45" spans="2:8" ht="12.75">
      <c r="B45" s="140"/>
      <c r="C45" s="141"/>
      <c r="D45" s="145"/>
      <c r="E45" s="145"/>
      <c r="F45" s="145"/>
      <c r="G45" s="145"/>
      <c r="H45" s="146"/>
    </row>
    <row r="46" spans="2:8" ht="12.75">
      <c r="B46" s="140"/>
      <c r="C46" s="141"/>
      <c r="D46" s="145"/>
      <c r="E46" s="145"/>
      <c r="F46" s="145"/>
      <c r="G46" s="145"/>
      <c r="H46" s="146"/>
    </row>
    <row r="47" spans="1:8" ht="12.75">
      <c r="A47" s="147" t="s">
        <v>353</v>
      </c>
      <c r="B47" s="140"/>
      <c r="C47" s="141"/>
      <c r="D47" s="145"/>
      <c r="E47" s="145"/>
      <c r="F47" s="145"/>
      <c r="G47" s="145"/>
      <c r="H47" s="146"/>
    </row>
    <row r="48" spans="1:8" ht="12.75">
      <c r="A48" s="74" t="s">
        <v>13</v>
      </c>
      <c r="B48" s="140"/>
      <c r="C48" s="141"/>
      <c r="D48" s="143">
        <v>562</v>
      </c>
      <c r="E48" s="145"/>
      <c r="F48" s="143">
        <v>562</v>
      </c>
      <c r="G48" s="143"/>
      <c r="H48" s="144"/>
    </row>
    <row r="49" spans="1:8" ht="12.75">
      <c r="A49" s="74" t="s">
        <v>192</v>
      </c>
      <c r="B49" s="140"/>
      <c r="C49" s="141"/>
      <c r="D49" s="145"/>
      <c r="E49" s="145"/>
      <c r="F49" s="143"/>
      <c r="G49" s="143"/>
      <c r="H49" s="144"/>
    </row>
    <row r="50" spans="1:8" ht="12.75">
      <c r="A50" s="74" t="s">
        <v>46</v>
      </c>
      <c r="B50" s="140"/>
      <c r="C50" s="141"/>
      <c r="D50" s="145">
        <f>SUM(D48:D49)</f>
        <v>562</v>
      </c>
      <c r="E50" s="145">
        <f>SUM(E48:E49)</f>
        <v>0</v>
      </c>
      <c r="F50" s="145">
        <f>SUM(F48:F49)</f>
        <v>562</v>
      </c>
      <c r="G50" s="145"/>
      <c r="H50" s="146"/>
    </row>
    <row r="51" spans="1:8" ht="12.75">
      <c r="A51" s="74"/>
      <c r="B51" s="140"/>
      <c r="C51" s="141"/>
      <c r="D51" s="145"/>
      <c r="E51" s="145"/>
      <c r="F51" s="145"/>
      <c r="G51" s="145"/>
      <c r="H51" s="146"/>
    </row>
    <row r="52" spans="1:8" ht="12.75">
      <c r="A52" s="74"/>
      <c r="B52" s="140"/>
      <c r="C52" s="141"/>
      <c r="D52" s="145"/>
      <c r="E52" s="145"/>
      <c r="F52" s="145"/>
      <c r="G52" s="145"/>
      <c r="H52" s="146"/>
    </row>
    <row r="53" spans="1:8" ht="12.75">
      <c r="A53" s="147" t="s">
        <v>180</v>
      </c>
      <c r="B53" s="140"/>
      <c r="C53" s="141"/>
      <c r="D53" s="145"/>
      <c r="E53" s="145"/>
      <c r="F53" s="145"/>
      <c r="G53" s="145"/>
      <c r="H53" s="146"/>
    </row>
    <row r="54" spans="1:8" ht="12.75">
      <c r="A54" s="74" t="s">
        <v>13</v>
      </c>
      <c r="B54" s="140"/>
      <c r="C54" s="141"/>
      <c r="D54" s="143">
        <v>4460</v>
      </c>
      <c r="E54" s="145"/>
      <c r="F54" s="143">
        <v>4460</v>
      </c>
      <c r="G54" s="143"/>
      <c r="H54" s="144"/>
    </row>
    <row r="55" spans="1:8" ht="12.75">
      <c r="A55" s="74" t="s">
        <v>192</v>
      </c>
      <c r="B55" s="140"/>
      <c r="C55" s="141"/>
      <c r="D55" s="145"/>
      <c r="E55" s="145"/>
      <c r="F55" s="145"/>
      <c r="G55" s="143"/>
      <c r="H55" s="146"/>
    </row>
    <row r="56" spans="1:8" ht="12.75">
      <c r="A56" s="74" t="s">
        <v>46</v>
      </c>
      <c r="B56" s="140"/>
      <c r="C56" s="141"/>
      <c r="D56" s="145">
        <f>SUM(D54:D55)</f>
        <v>4460</v>
      </c>
      <c r="E56" s="145">
        <f>SUM(E54:E55)</f>
        <v>0</v>
      </c>
      <c r="F56" s="145">
        <f>SUM(F54:F55)</f>
        <v>4460</v>
      </c>
      <c r="G56" s="145"/>
      <c r="H56" s="146"/>
    </row>
    <row r="57" spans="1:8" ht="12.75">
      <c r="A57" s="74"/>
      <c r="B57" s="140"/>
      <c r="C57" s="141"/>
      <c r="D57" s="145"/>
      <c r="E57" s="145"/>
      <c r="F57" s="145"/>
      <c r="G57" s="145"/>
      <c r="H57" s="146"/>
    </row>
    <row r="58" spans="1:8" ht="12.75">
      <c r="A58" s="74"/>
      <c r="B58" s="140"/>
      <c r="C58" s="141"/>
      <c r="D58" s="145"/>
      <c r="E58" s="145"/>
      <c r="F58" s="145"/>
      <c r="G58" s="145"/>
      <c r="H58" s="146"/>
    </row>
    <row r="59" spans="1:8" ht="12.75">
      <c r="A59" s="147" t="s">
        <v>181</v>
      </c>
      <c r="B59" s="140"/>
      <c r="C59" s="141"/>
      <c r="D59" s="145"/>
      <c r="E59" s="145"/>
      <c r="F59" s="145"/>
      <c r="G59" s="145"/>
      <c r="H59" s="146"/>
    </row>
    <row r="60" spans="1:8" ht="12.75">
      <c r="A60" s="74" t="s">
        <v>13</v>
      </c>
      <c r="B60" s="140"/>
      <c r="C60" s="141"/>
      <c r="D60" s="143">
        <v>1095</v>
      </c>
      <c r="E60" s="145"/>
      <c r="F60" s="143">
        <v>1095</v>
      </c>
      <c r="G60" s="143"/>
      <c r="H60" s="144"/>
    </row>
    <row r="61" spans="1:8" ht="12.75">
      <c r="A61" s="74" t="s">
        <v>192</v>
      </c>
      <c r="B61" s="140"/>
      <c r="C61" s="141"/>
      <c r="D61" s="145"/>
      <c r="E61" s="145"/>
      <c r="F61" s="143"/>
      <c r="G61" s="143"/>
      <c r="H61" s="144"/>
    </row>
    <row r="62" spans="1:8" ht="12.75">
      <c r="A62" s="74" t="s">
        <v>46</v>
      </c>
      <c r="B62" s="140"/>
      <c r="C62" s="141"/>
      <c r="D62" s="145">
        <f>SUM(D60:D61)</f>
        <v>1095</v>
      </c>
      <c r="E62" s="145">
        <f>SUM(E60:E61)</f>
        <v>0</v>
      </c>
      <c r="F62" s="145">
        <f>SUM(F60:F61)</f>
        <v>1095</v>
      </c>
      <c r="G62" s="145"/>
      <c r="H62" s="146"/>
    </row>
    <row r="63" spans="1:8" ht="12.75">
      <c r="A63" s="74"/>
      <c r="B63" s="140"/>
      <c r="C63" s="141"/>
      <c r="D63" s="145"/>
      <c r="E63" s="145"/>
      <c r="F63" s="145"/>
      <c r="G63" s="145"/>
      <c r="H63" s="146"/>
    </row>
    <row r="64" spans="1:8" ht="12.75">
      <c r="A64" s="74"/>
      <c r="B64" s="140"/>
      <c r="C64" s="141"/>
      <c r="D64" s="145"/>
      <c r="E64" s="145"/>
      <c r="F64" s="145"/>
      <c r="G64" s="145"/>
      <c r="H64" s="146"/>
    </row>
    <row r="65" spans="1:8" ht="12.75">
      <c r="A65" s="147" t="s">
        <v>182</v>
      </c>
      <c r="B65" s="140"/>
      <c r="C65" s="141"/>
      <c r="D65" s="145"/>
      <c r="E65" s="145"/>
      <c r="F65" s="145"/>
      <c r="G65" s="145"/>
      <c r="H65" s="146"/>
    </row>
    <row r="66" spans="1:8" ht="12.75">
      <c r="A66" t="s">
        <v>11</v>
      </c>
      <c r="B66" s="140"/>
      <c r="C66" s="141"/>
      <c r="D66" s="143">
        <v>8675</v>
      </c>
      <c r="E66" s="145"/>
      <c r="F66" s="143">
        <v>9704</v>
      </c>
      <c r="G66" s="143"/>
      <c r="H66" s="144"/>
    </row>
    <row r="67" spans="1:8" ht="12.75">
      <c r="A67" t="s">
        <v>188</v>
      </c>
      <c r="B67" s="140"/>
      <c r="C67" s="141"/>
      <c r="D67" s="143">
        <v>1672</v>
      </c>
      <c r="E67" s="145"/>
      <c r="F67" s="143">
        <v>1830</v>
      </c>
      <c r="G67" s="143"/>
      <c r="H67" s="144"/>
    </row>
    <row r="68" spans="1:8" ht="12.75">
      <c r="A68" t="s">
        <v>13</v>
      </c>
      <c r="B68" s="140"/>
      <c r="C68" s="141"/>
      <c r="D68" s="143">
        <v>610</v>
      </c>
      <c r="E68" s="145"/>
      <c r="F68" s="143">
        <v>610</v>
      </c>
      <c r="G68" s="143"/>
      <c r="H68" s="144"/>
    </row>
    <row r="69" spans="1:8" ht="12.75">
      <c r="A69" t="s">
        <v>46</v>
      </c>
      <c r="B69" s="138"/>
      <c r="C69" s="138"/>
      <c r="D69" s="105">
        <f>SUM(D66:D68)</f>
        <v>10957</v>
      </c>
      <c r="E69" s="105">
        <f>SUM(E66:E68)</f>
        <v>0</v>
      </c>
      <c r="F69" s="105">
        <f>SUM(F66:F68)</f>
        <v>12144</v>
      </c>
      <c r="G69" s="105"/>
      <c r="H69" s="146"/>
    </row>
    <row r="70" spans="2:3" ht="12.75">
      <c r="B70" s="138"/>
      <c r="C70" s="138"/>
    </row>
    <row r="71" spans="2:3" ht="12.75">
      <c r="B71" s="138"/>
      <c r="C71" s="138"/>
    </row>
    <row r="72" spans="1:3" ht="12.75">
      <c r="A72" s="127" t="s">
        <v>365</v>
      </c>
      <c r="B72" s="138"/>
      <c r="C72" s="138"/>
    </row>
    <row r="73" spans="1:8" ht="12.75">
      <c r="A73" t="s">
        <v>11</v>
      </c>
      <c r="B73" s="138">
        <v>66978</v>
      </c>
      <c r="C73" s="138">
        <v>92571</v>
      </c>
      <c r="D73" s="148">
        <v>60748</v>
      </c>
      <c r="E73" s="148"/>
      <c r="F73" s="148">
        <v>62777</v>
      </c>
      <c r="G73" s="148"/>
      <c r="H73" s="149"/>
    </row>
    <row r="74" spans="1:8" ht="12.75">
      <c r="A74" t="s">
        <v>188</v>
      </c>
      <c r="B74" s="138">
        <v>23338</v>
      </c>
      <c r="C74" s="138">
        <v>27354</v>
      </c>
      <c r="D74" s="128">
        <v>15480</v>
      </c>
      <c r="E74" s="86"/>
      <c r="F74" s="128">
        <v>15536</v>
      </c>
      <c r="G74" s="128"/>
      <c r="H74" s="149"/>
    </row>
    <row r="75" spans="1:8" ht="12.75">
      <c r="A75" t="s">
        <v>13</v>
      </c>
      <c r="B75" s="138">
        <v>56198</v>
      </c>
      <c r="C75" s="138">
        <v>28490</v>
      </c>
      <c r="D75" s="128">
        <v>130460</v>
      </c>
      <c r="E75" s="86"/>
      <c r="F75" s="128">
        <v>134915</v>
      </c>
      <c r="G75" s="128"/>
      <c r="H75" s="149"/>
    </row>
    <row r="76" spans="1:8" ht="12.75">
      <c r="A76" t="s">
        <v>189</v>
      </c>
      <c r="B76" s="138">
        <v>53</v>
      </c>
      <c r="C76" s="138">
        <v>308</v>
      </c>
      <c r="D76" s="128">
        <v>113916</v>
      </c>
      <c r="E76" s="86"/>
      <c r="F76" s="128">
        <v>123926</v>
      </c>
      <c r="G76" s="128"/>
      <c r="H76" s="149"/>
    </row>
    <row r="77" spans="1:8" ht="12.75">
      <c r="A77" t="s">
        <v>192</v>
      </c>
      <c r="B77" s="138"/>
      <c r="C77" s="138"/>
      <c r="D77" s="128"/>
      <c r="E77" s="86"/>
      <c r="F77" s="128"/>
      <c r="G77" s="128"/>
      <c r="H77" s="149"/>
    </row>
    <row r="78" spans="1:8" ht="12.75">
      <c r="A78" t="s">
        <v>198</v>
      </c>
      <c r="B78" s="138"/>
      <c r="C78" s="138"/>
      <c r="D78" s="128">
        <v>735</v>
      </c>
      <c r="E78" s="86"/>
      <c r="F78" s="128">
        <v>735</v>
      </c>
      <c r="G78" s="128"/>
      <c r="H78" s="149"/>
    </row>
    <row r="79" spans="1:8" ht="12.75">
      <c r="A79" t="s">
        <v>347</v>
      </c>
      <c r="B79" s="138"/>
      <c r="C79" s="138"/>
      <c r="D79" s="128"/>
      <c r="E79" s="86"/>
      <c r="F79" s="128"/>
      <c r="G79" s="128"/>
      <c r="H79" s="149"/>
    </row>
    <row r="80" spans="1:8" ht="12.75">
      <c r="A80" t="s">
        <v>41</v>
      </c>
      <c r="B80" s="138"/>
      <c r="C80" s="138"/>
      <c r="D80" s="128">
        <v>594257</v>
      </c>
      <c r="E80" s="86"/>
      <c r="F80" s="128">
        <v>607214</v>
      </c>
      <c r="G80" s="128"/>
      <c r="H80" s="149"/>
    </row>
    <row r="81" spans="1:8" ht="12.75">
      <c r="A81" t="s">
        <v>46</v>
      </c>
      <c r="B81" s="150">
        <f>SUM(B73:B76)</f>
        <v>146567</v>
      </c>
      <c r="C81" s="150">
        <f>SUM(C73:C76)</f>
        <v>148723</v>
      </c>
      <c r="D81" s="130">
        <f>SUM(D73:D80)</f>
        <v>915596</v>
      </c>
      <c r="E81" s="86"/>
      <c r="F81" s="130">
        <f>SUM(F73:F80)</f>
        <v>945103</v>
      </c>
      <c r="G81" s="130"/>
      <c r="H81" s="91"/>
    </row>
    <row r="82" spans="2:8" ht="12.75">
      <c r="B82" s="150"/>
      <c r="C82" s="150"/>
      <c r="D82" s="130"/>
      <c r="E82" s="86"/>
      <c r="F82" s="130"/>
      <c r="G82" s="130"/>
      <c r="H82" s="91"/>
    </row>
    <row r="83" spans="2:8" ht="12.75">
      <c r="B83" s="150"/>
      <c r="C83" s="150"/>
      <c r="D83" s="130"/>
      <c r="E83" s="86"/>
      <c r="F83" s="130"/>
      <c r="G83" s="130"/>
      <c r="H83" s="91"/>
    </row>
    <row r="84" spans="1:8" ht="12.75">
      <c r="A84" s="127" t="s">
        <v>375</v>
      </c>
      <c r="B84" s="150"/>
      <c r="C84" s="150"/>
      <c r="D84" s="130"/>
      <c r="E84" s="86"/>
      <c r="F84" s="130"/>
      <c r="G84" s="130"/>
      <c r="H84" s="91"/>
    </row>
    <row r="85" spans="1:8" ht="12.75">
      <c r="A85" t="s">
        <v>189</v>
      </c>
      <c r="B85" s="150"/>
      <c r="C85" s="150"/>
      <c r="D85" s="158">
        <v>1000</v>
      </c>
      <c r="E85" s="86"/>
      <c r="F85" s="158">
        <v>1000</v>
      </c>
      <c r="G85" s="130"/>
      <c r="H85" s="91"/>
    </row>
    <row r="86" spans="1:8" ht="12.75">
      <c r="A86" t="s">
        <v>46</v>
      </c>
      <c r="B86" s="150"/>
      <c r="C86" s="150"/>
      <c r="D86" s="130">
        <f>SUM(D85)</f>
        <v>1000</v>
      </c>
      <c r="E86" s="86"/>
      <c r="F86" s="130">
        <f>SUM(F85)</f>
        <v>1000</v>
      </c>
      <c r="G86" s="130"/>
      <c r="H86" s="91"/>
    </row>
    <row r="87" spans="2:8" ht="12.75">
      <c r="B87" s="150"/>
      <c r="C87" s="150"/>
      <c r="D87" s="130"/>
      <c r="E87" s="86"/>
      <c r="F87" s="130"/>
      <c r="G87" s="130"/>
      <c r="H87" s="91"/>
    </row>
    <row r="88" spans="2:8" ht="12.75">
      <c r="B88" s="150"/>
      <c r="C88" s="150"/>
      <c r="D88" s="130"/>
      <c r="E88" s="86"/>
      <c r="F88" s="130"/>
      <c r="G88" s="130"/>
      <c r="H88" s="91"/>
    </row>
    <row r="89" spans="2:8" ht="12.75">
      <c r="B89" s="150"/>
      <c r="C89" s="150"/>
      <c r="D89" s="130"/>
      <c r="E89" s="86"/>
      <c r="F89" s="130"/>
      <c r="G89" s="130"/>
      <c r="H89" s="91"/>
    </row>
    <row r="90" spans="2:8" ht="12.75">
      <c r="B90" s="150"/>
      <c r="C90" s="150"/>
      <c r="D90" s="130"/>
      <c r="E90" s="86"/>
      <c r="F90" s="130"/>
      <c r="G90" s="130"/>
      <c r="H90" s="91"/>
    </row>
    <row r="91" spans="2:8" ht="12.75">
      <c r="B91" s="150"/>
      <c r="C91" s="150"/>
      <c r="D91" s="130"/>
      <c r="E91" s="86"/>
      <c r="F91" s="130"/>
      <c r="G91" s="130"/>
      <c r="H91" s="91"/>
    </row>
    <row r="92" spans="2:8" ht="12.75">
      <c r="B92" s="150"/>
      <c r="C92" s="150"/>
      <c r="D92" s="130"/>
      <c r="E92" s="86"/>
      <c r="F92" s="130"/>
      <c r="G92" s="130"/>
      <c r="H92" s="91"/>
    </row>
    <row r="93" spans="2:8" ht="12.75">
      <c r="B93" s="150"/>
      <c r="C93" s="150"/>
      <c r="D93" s="130"/>
      <c r="E93" s="86"/>
      <c r="F93" s="130"/>
      <c r="G93" s="130"/>
      <c r="H93" s="91"/>
    </row>
    <row r="94" spans="1:8" ht="12.75">
      <c r="A94" s="127" t="s">
        <v>376</v>
      </c>
      <c r="B94" s="150"/>
      <c r="C94" s="150"/>
      <c r="D94" s="130"/>
      <c r="E94" s="86"/>
      <c r="F94" s="130"/>
      <c r="G94" s="130"/>
      <c r="H94" s="91"/>
    </row>
    <row r="95" spans="1:8" ht="12.75">
      <c r="A95" t="s">
        <v>189</v>
      </c>
      <c r="B95" s="150"/>
      <c r="C95" s="150"/>
      <c r="D95" s="158">
        <v>1000</v>
      </c>
      <c r="E95" s="86"/>
      <c r="F95" s="158">
        <v>1250</v>
      </c>
      <c r="G95" s="130"/>
      <c r="H95" s="91"/>
    </row>
    <row r="96" spans="1:8" ht="12.75">
      <c r="A96" t="s">
        <v>46</v>
      </c>
      <c r="B96" s="150"/>
      <c r="C96" s="150"/>
      <c r="D96" s="130">
        <f>SUM(D95)</f>
        <v>1000</v>
      </c>
      <c r="E96" s="86"/>
      <c r="F96" s="130">
        <f>SUM(F95)</f>
        <v>1250</v>
      </c>
      <c r="G96" s="130"/>
      <c r="H96" s="91"/>
    </row>
    <row r="97" spans="2:8" ht="12.75">
      <c r="B97" s="150"/>
      <c r="C97" s="150"/>
      <c r="D97" s="130"/>
      <c r="E97" s="86"/>
      <c r="F97" s="130"/>
      <c r="G97" s="130"/>
      <c r="H97" s="91"/>
    </row>
    <row r="98" spans="2:8" ht="12.75">
      <c r="B98" s="150"/>
      <c r="C98" s="150"/>
      <c r="D98" s="130"/>
      <c r="E98" s="86"/>
      <c r="F98" s="130"/>
      <c r="G98" s="130"/>
      <c r="H98" s="91"/>
    </row>
    <row r="99" spans="1:8" ht="12.75">
      <c r="A99" s="127" t="s">
        <v>377</v>
      </c>
      <c r="B99" s="150"/>
      <c r="C99" s="150"/>
      <c r="D99" s="130"/>
      <c r="E99" s="86"/>
      <c r="F99" s="130"/>
      <c r="G99" s="130"/>
      <c r="H99" s="91"/>
    </row>
    <row r="100" spans="1:8" ht="12.75">
      <c r="A100" t="s">
        <v>189</v>
      </c>
      <c r="B100" s="150"/>
      <c r="C100" s="150"/>
      <c r="D100" s="158">
        <v>10825</v>
      </c>
      <c r="E100" s="86"/>
      <c r="F100" s="158">
        <v>11393</v>
      </c>
      <c r="G100" s="130"/>
      <c r="H100" s="91"/>
    </row>
    <row r="101" spans="1:8" ht="12.75">
      <c r="A101" t="s">
        <v>46</v>
      </c>
      <c r="B101" s="150"/>
      <c r="C101" s="150"/>
      <c r="D101" s="130">
        <f>SUM(D100)</f>
        <v>10825</v>
      </c>
      <c r="E101" s="86"/>
      <c r="F101" s="130">
        <f>SUM(F100)</f>
        <v>11393</v>
      </c>
      <c r="G101" s="130"/>
      <c r="H101" s="91"/>
    </row>
    <row r="102" spans="2:8" ht="12.75">
      <c r="B102" s="150"/>
      <c r="C102" s="150"/>
      <c r="D102" s="130"/>
      <c r="E102" s="86"/>
      <c r="F102" s="130"/>
      <c r="G102" s="130"/>
      <c r="H102" s="91"/>
    </row>
    <row r="103" spans="2:8" ht="12.75">
      <c r="B103" s="150"/>
      <c r="C103" s="150"/>
      <c r="D103" s="130"/>
      <c r="E103" s="86"/>
      <c r="F103" s="130"/>
      <c r="G103" s="130"/>
      <c r="H103" s="91"/>
    </row>
    <row r="104" spans="1:8" ht="12.75">
      <c r="A104" s="127" t="s">
        <v>366</v>
      </c>
      <c r="B104" s="150"/>
      <c r="C104" s="150"/>
      <c r="D104" s="130"/>
      <c r="E104" s="86"/>
      <c r="F104" s="130"/>
      <c r="G104" s="130"/>
      <c r="H104" s="91"/>
    </row>
    <row r="105" spans="1:8" ht="12.75">
      <c r="A105" t="s">
        <v>11</v>
      </c>
      <c r="B105" s="150"/>
      <c r="C105" s="150"/>
      <c r="D105" s="158">
        <v>682</v>
      </c>
      <c r="E105" s="86"/>
      <c r="F105" s="158">
        <v>692</v>
      </c>
      <c r="G105" s="130"/>
      <c r="H105" s="91"/>
    </row>
    <row r="106" spans="1:8" ht="12.75">
      <c r="A106" t="s">
        <v>188</v>
      </c>
      <c r="B106" s="150"/>
      <c r="C106" s="150"/>
      <c r="D106" s="130"/>
      <c r="E106" s="86"/>
      <c r="F106" s="130"/>
      <c r="G106" s="130"/>
      <c r="H106" s="91"/>
    </row>
    <row r="107" spans="1:8" ht="12.75">
      <c r="A107" t="s">
        <v>46</v>
      </c>
      <c r="B107" s="150"/>
      <c r="C107" s="150"/>
      <c r="D107" s="130">
        <f>SUM(D105:D106)</f>
        <v>682</v>
      </c>
      <c r="E107" s="86"/>
      <c r="F107" s="130">
        <f>SUM(F105:F106)</f>
        <v>692</v>
      </c>
      <c r="G107" s="130"/>
      <c r="H107" s="91"/>
    </row>
    <row r="108" spans="2:8" ht="12.75">
      <c r="B108" s="150"/>
      <c r="C108" s="150"/>
      <c r="D108" s="130"/>
      <c r="E108" s="86"/>
      <c r="F108" s="130"/>
      <c r="G108" s="130"/>
      <c r="H108" s="91"/>
    </row>
    <row r="109" spans="2:8" ht="12.75">
      <c r="B109" s="150"/>
      <c r="C109" s="150"/>
      <c r="D109" s="130"/>
      <c r="E109" s="86"/>
      <c r="F109" s="130"/>
      <c r="G109" s="130"/>
      <c r="H109" s="91"/>
    </row>
    <row r="110" spans="1:8" ht="12.75">
      <c r="A110" s="127" t="s">
        <v>367</v>
      </c>
      <c r="B110" s="150"/>
      <c r="C110" s="150"/>
      <c r="D110" s="130"/>
      <c r="E110" s="86"/>
      <c r="F110" s="130"/>
      <c r="G110" s="130"/>
      <c r="H110" s="91"/>
    </row>
    <row r="111" spans="1:8" ht="12.75">
      <c r="A111" t="s">
        <v>11</v>
      </c>
      <c r="B111" s="150"/>
      <c r="C111" s="150"/>
      <c r="D111" s="158">
        <v>340</v>
      </c>
      <c r="E111" s="86"/>
      <c r="F111" s="158">
        <v>345</v>
      </c>
      <c r="G111" s="130"/>
      <c r="H111" s="91"/>
    </row>
    <row r="112" spans="1:8" ht="12.75">
      <c r="A112" t="s">
        <v>188</v>
      </c>
      <c r="B112" s="150"/>
      <c r="C112" s="150"/>
      <c r="D112" s="130"/>
      <c r="E112" s="86"/>
      <c r="F112" s="130"/>
      <c r="G112" s="130"/>
      <c r="H112" s="91"/>
    </row>
    <row r="113" spans="1:8" ht="12.75">
      <c r="A113" t="s">
        <v>46</v>
      </c>
      <c r="B113" s="150"/>
      <c r="C113" s="150"/>
      <c r="D113" s="130">
        <f>SUM(D111:D112)</f>
        <v>340</v>
      </c>
      <c r="E113" s="86"/>
      <c r="F113" s="130">
        <f>SUM(F111:F112)</f>
        <v>345</v>
      </c>
      <c r="G113" s="130"/>
      <c r="H113" s="91"/>
    </row>
    <row r="114" spans="2:8" ht="12.75">
      <c r="B114" s="150"/>
      <c r="C114" s="150"/>
      <c r="D114" s="130"/>
      <c r="E114" s="86"/>
      <c r="F114" s="130"/>
      <c r="G114" s="130"/>
      <c r="H114" s="91"/>
    </row>
    <row r="115" spans="2:8" ht="12.75">
      <c r="B115" s="150"/>
      <c r="C115" s="150"/>
      <c r="D115" s="130"/>
      <c r="E115" s="86"/>
      <c r="F115" s="130"/>
      <c r="G115" s="130"/>
      <c r="H115" s="91"/>
    </row>
    <row r="116" spans="1:8" ht="12.75">
      <c r="A116" s="127" t="s">
        <v>368</v>
      </c>
      <c r="B116" s="150"/>
      <c r="C116" s="150"/>
      <c r="D116" s="130"/>
      <c r="E116" s="86"/>
      <c r="F116" s="130"/>
      <c r="G116" s="130"/>
      <c r="H116" s="91"/>
    </row>
    <row r="117" spans="1:8" ht="12.75">
      <c r="A117" t="s">
        <v>11</v>
      </c>
      <c r="B117" s="150"/>
      <c r="C117" s="150"/>
      <c r="D117" s="158">
        <v>13888</v>
      </c>
      <c r="E117" s="86"/>
      <c r="F117" s="158">
        <v>14018</v>
      </c>
      <c r="G117" s="130"/>
      <c r="H117" s="91"/>
    </row>
    <row r="118" spans="1:8" ht="12.75">
      <c r="A118" t="s">
        <v>188</v>
      </c>
      <c r="B118" s="150"/>
      <c r="C118" s="150"/>
      <c r="D118" s="158">
        <v>3622</v>
      </c>
      <c r="E118" s="86"/>
      <c r="F118" s="158">
        <v>3657</v>
      </c>
      <c r="G118" s="130"/>
      <c r="H118" s="91"/>
    </row>
    <row r="119" spans="1:8" ht="12.75">
      <c r="A119" t="s">
        <v>46</v>
      </c>
      <c r="B119" s="150"/>
      <c r="C119" s="150"/>
      <c r="D119" s="130">
        <f>SUM(D117:D118)</f>
        <v>17510</v>
      </c>
      <c r="E119" s="86"/>
      <c r="F119" s="130">
        <f>SUM(F117:F118)</f>
        <v>17675</v>
      </c>
      <c r="G119" s="130"/>
      <c r="H119" s="91"/>
    </row>
    <row r="120" spans="2:8" ht="12.75">
      <c r="B120" s="150"/>
      <c r="C120" s="150"/>
      <c r="D120" s="130"/>
      <c r="E120" s="86"/>
      <c r="F120" s="130"/>
      <c r="G120" s="130"/>
      <c r="H120" s="91"/>
    </row>
    <row r="121" spans="2:8" ht="12.75">
      <c r="B121" s="150"/>
      <c r="C121" s="150"/>
      <c r="D121" s="130"/>
      <c r="E121" s="86"/>
      <c r="F121" s="130"/>
      <c r="G121" s="130"/>
      <c r="H121" s="91"/>
    </row>
    <row r="122" spans="1:8" ht="12.75">
      <c r="A122" s="127" t="s">
        <v>369</v>
      </c>
      <c r="B122" s="150"/>
      <c r="C122" s="150"/>
      <c r="D122" s="130"/>
      <c r="E122" s="86"/>
      <c r="F122" s="130"/>
      <c r="G122" s="130"/>
      <c r="H122" s="91"/>
    </row>
    <row r="123" spans="1:8" ht="12.75">
      <c r="A123" t="s">
        <v>11</v>
      </c>
      <c r="B123" s="150"/>
      <c r="C123" s="150"/>
      <c r="D123" s="158">
        <v>1170</v>
      </c>
      <c r="E123" s="86"/>
      <c r="F123" s="158">
        <v>1187</v>
      </c>
      <c r="G123" s="130"/>
      <c r="H123" s="91"/>
    </row>
    <row r="124" spans="1:8" ht="12.75">
      <c r="A124" t="s">
        <v>188</v>
      </c>
      <c r="B124" s="150"/>
      <c r="C124" s="150"/>
      <c r="D124" s="130"/>
      <c r="E124" s="86"/>
      <c r="F124" s="130"/>
      <c r="G124" s="130"/>
      <c r="H124" s="91"/>
    </row>
    <row r="125" spans="1:8" ht="12.75">
      <c r="A125" t="s">
        <v>46</v>
      </c>
      <c r="B125" s="150"/>
      <c r="C125" s="150"/>
      <c r="D125" s="130">
        <f>SUM(D123:D124)</f>
        <v>1170</v>
      </c>
      <c r="E125" s="86"/>
      <c r="F125" s="130">
        <f>SUM(F123:F124)</f>
        <v>1187</v>
      </c>
      <c r="G125" s="130"/>
      <c r="H125" s="91"/>
    </row>
    <row r="126" spans="2:8" ht="12.75">
      <c r="B126" s="150"/>
      <c r="C126" s="150"/>
      <c r="D126" s="130"/>
      <c r="E126" s="86"/>
      <c r="F126" s="130"/>
      <c r="G126" s="130"/>
      <c r="H126" s="91"/>
    </row>
    <row r="127" spans="2:8" ht="12.75">
      <c r="B127" s="150"/>
      <c r="C127" s="150"/>
      <c r="D127" s="130"/>
      <c r="E127" s="86"/>
      <c r="F127" s="130"/>
      <c r="G127" s="130"/>
      <c r="H127" s="91"/>
    </row>
    <row r="128" spans="1:8" ht="12.75">
      <c r="A128" s="127" t="s">
        <v>370</v>
      </c>
      <c r="B128" s="150"/>
      <c r="C128" s="150"/>
      <c r="D128" s="130"/>
      <c r="E128" s="86"/>
      <c r="F128" s="130"/>
      <c r="G128" s="130"/>
      <c r="H128" s="91"/>
    </row>
    <row r="129" spans="1:8" ht="12.75">
      <c r="A129" t="s">
        <v>11</v>
      </c>
      <c r="B129" s="150"/>
      <c r="C129" s="150"/>
      <c r="D129" s="158">
        <v>4666</v>
      </c>
      <c r="E129" s="86"/>
      <c r="F129" s="158">
        <v>4705</v>
      </c>
      <c r="G129" s="130"/>
      <c r="H129" s="91"/>
    </row>
    <row r="130" spans="1:8" ht="12.75">
      <c r="A130" t="s">
        <v>188</v>
      </c>
      <c r="B130" s="150"/>
      <c r="C130" s="150"/>
      <c r="D130" s="158">
        <v>1784</v>
      </c>
      <c r="E130" s="86"/>
      <c r="F130" s="158">
        <v>1794</v>
      </c>
      <c r="G130" s="130"/>
      <c r="H130" s="91"/>
    </row>
    <row r="131" spans="1:8" ht="12.75">
      <c r="A131" t="s">
        <v>46</v>
      </c>
      <c r="B131" s="150"/>
      <c r="C131" s="150"/>
      <c r="D131" s="130">
        <f>SUM(D129:D130)</f>
        <v>6450</v>
      </c>
      <c r="E131" s="86"/>
      <c r="F131" s="130">
        <f>SUM(F129:F130)</f>
        <v>6499</v>
      </c>
      <c r="G131" s="130"/>
      <c r="H131" s="91"/>
    </row>
    <row r="132" spans="2:8" ht="12.75">
      <c r="B132" s="150"/>
      <c r="C132" s="150"/>
      <c r="D132" s="130"/>
      <c r="E132" s="86"/>
      <c r="F132" s="130"/>
      <c r="G132" s="130"/>
      <c r="H132" s="91"/>
    </row>
    <row r="133" spans="2:8" ht="12.75">
      <c r="B133" s="150"/>
      <c r="C133" s="150"/>
      <c r="D133" s="130"/>
      <c r="E133" s="86"/>
      <c r="F133" s="130"/>
      <c r="G133" s="130"/>
      <c r="H133" s="91"/>
    </row>
    <row r="134" spans="1:8" ht="12.75">
      <c r="A134" s="127" t="s">
        <v>371</v>
      </c>
      <c r="B134" s="150"/>
      <c r="C134" s="150"/>
      <c r="D134" s="130"/>
      <c r="E134" s="86"/>
      <c r="F134" s="130"/>
      <c r="G134" s="130"/>
      <c r="H134" s="91"/>
    </row>
    <row r="135" spans="1:8" ht="12.75">
      <c r="A135" t="s">
        <v>11</v>
      </c>
      <c r="B135" s="150"/>
      <c r="C135" s="150"/>
      <c r="D135" s="158">
        <v>5259</v>
      </c>
      <c r="E135" s="86"/>
      <c r="F135" s="158">
        <v>5259</v>
      </c>
      <c r="G135" s="130"/>
      <c r="H135" s="91"/>
    </row>
    <row r="136" spans="1:8" ht="12.75">
      <c r="A136" t="s">
        <v>188</v>
      </c>
      <c r="B136" s="150"/>
      <c r="C136" s="150"/>
      <c r="D136" s="158">
        <v>1106</v>
      </c>
      <c r="E136" s="86"/>
      <c r="F136" s="158">
        <v>1106</v>
      </c>
      <c r="G136" s="130"/>
      <c r="H136" s="91"/>
    </row>
    <row r="137" spans="1:8" ht="12.75">
      <c r="A137" t="s">
        <v>46</v>
      </c>
      <c r="B137" s="150"/>
      <c r="C137" s="150"/>
      <c r="D137" s="130">
        <f>SUM(D135:D136)</f>
        <v>6365</v>
      </c>
      <c r="E137" s="86"/>
      <c r="F137" s="130">
        <f>SUM(F135:F136)</f>
        <v>6365</v>
      </c>
      <c r="G137" s="130"/>
      <c r="H137" s="91"/>
    </row>
    <row r="138" spans="2:8" ht="12.75">
      <c r="B138" s="150"/>
      <c r="C138" s="150"/>
      <c r="D138" s="130"/>
      <c r="E138" s="86"/>
      <c r="F138" s="130"/>
      <c r="G138" s="130"/>
      <c r="H138" s="91"/>
    </row>
    <row r="139" spans="2:8" ht="12.75">
      <c r="B139" s="150"/>
      <c r="C139" s="150"/>
      <c r="D139" s="130"/>
      <c r="E139" s="86"/>
      <c r="F139" s="130"/>
      <c r="G139" s="130"/>
      <c r="H139" s="91"/>
    </row>
    <row r="140" spans="1:8" ht="12.75">
      <c r="A140" s="127" t="s">
        <v>372</v>
      </c>
      <c r="B140" s="150"/>
      <c r="C140" s="150"/>
      <c r="D140" s="130"/>
      <c r="E140" s="86"/>
      <c r="F140" s="130"/>
      <c r="G140" s="130"/>
      <c r="H140" s="91"/>
    </row>
    <row r="141" spans="1:8" ht="12.75">
      <c r="A141" t="s">
        <v>11</v>
      </c>
      <c r="B141" s="150"/>
      <c r="C141" s="150"/>
      <c r="D141" s="158">
        <v>7605</v>
      </c>
      <c r="E141" s="86"/>
      <c r="F141" s="158">
        <v>7823</v>
      </c>
      <c r="G141" s="130"/>
      <c r="H141" s="91"/>
    </row>
    <row r="142" spans="1:8" ht="12.75">
      <c r="A142" t="s">
        <v>188</v>
      </c>
      <c r="B142" s="150"/>
      <c r="C142" s="150"/>
      <c r="D142" s="158">
        <v>2034</v>
      </c>
      <c r="E142" s="86"/>
      <c r="F142" s="158">
        <v>2092</v>
      </c>
      <c r="G142" s="130"/>
      <c r="H142" s="91"/>
    </row>
    <row r="143" spans="1:8" ht="12.75">
      <c r="A143" t="s">
        <v>46</v>
      </c>
      <c r="B143" s="150"/>
      <c r="C143" s="150"/>
      <c r="D143" s="130">
        <f>SUM(D141:D142)</f>
        <v>9639</v>
      </c>
      <c r="E143" s="86"/>
      <c r="F143" s="130">
        <f>SUM(F141:F142)</f>
        <v>9915</v>
      </c>
      <c r="G143" s="130"/>
      <c r="H143" s="91"/>
    </row>
    <row r="144" spans="2:8" ht="12.75">
      <c r="B144" s="150"/>
      <c r="C144" s="150"/>
      <c r="D144" s="130"/>
      <c r="E144" s="86"/>
      <c r="F144" s="130"/>
      <c r="G144" s="130"/>
      <c r="H144" s="91"/>
    </row>
    <row r="145" spans="2:6" ht="12.75">
      <c r="B145" s="138"/>
      <c r="C145" s="138"/>
      <c r="D145" s="39"/>
      <c r="F145" s="39"/>
    </row>
    <row r="146" spans="1:6" ht="12.75">
      <c r="A146" s="127" t="s">
        <v>199</v>
      </c>
      <c r="B146" s="138"/>
      <c r="C146" s="138"/>
      <c r="D146" s="39"/>
      <c r="F146" s="39"/>
    </row>
    <row r="147" spans="1:8" ht="12.75">
      <c r="A147" t="s">
        <v>13</v>
      </c>
      <c r="B147" s="138">
        <v>750</v>
      </c>
      <c r="C147" s="138">
        <v>714</v>
      </c>
      <c r="D147" s="39">
        <v>496</v>
      </c>
      <c r="F147" s="39">
        <v>1026</v>
      </c>
      <c r="G147" s="128"/>
      <c r="H147" s="149"/>
    </row>
    <row r="148" spans="1:8" ht="12.75">
      <c r="A148" t="s">
        <v>200</v>
      </c>
      <c r="B148" s="138">
        <v>250</v>
      </c>
      <c r="C148" s="138">
        <v>0</v>
      </c>
      <c r="D148" s="39">
        <v>70</v>
      </c>
      <c r="F148" s="39">
        <v>70</v>
      </c>
      <c r="G148" s="86"/>
      <c r="H148" s="149"/>
    </row>
    <row r="149" spans="1:8" ht="12.75">
      <c r="A149" t="s">
        <v>46</v>
      </c>
      <c r="B149" s="150">
        <f>SUM(B147:B148)</f>
        <v>1000</v>
      </c>
      <c r="C149" s="150">
        <f>SUM(C147:C148)</f>
        <v>714</v>
      </c>
      <c r="D149" s="151">
        <f>SUM(D147:D148)</f>
        <v>566</v>
      </c>
      <c r="E149" s="151"/>
      <c r="F149" s="151">
        <f>SUM(F147:F148)</f>
        <v>1096</v>
      </c>
      <c r="G149" s="130"/>
      <c r="H149" s="91"/>
    </row>
    <row r="150" spans="2:8" ht="12.75">
      <c r="B150" s="150"/>
      <c r="C150" s="150"/>
      <c r="D150" s="151"/>
      <c r="E150" s="151"/>
      <c r="F150" s="151"/>
      <c r="G150" s="130"/>
      <c r="H150" s="91"/>
    </row>
    <row r="151" spans="2:8" ht="12.75">
      <c r="B151" s="150"/>
      <c r="C151" s="150"/>
      <c r="D151" s="151"/>
      <c r="E151" s="151"/>
      <c r="F151" s="151"/>
      <c r="G151" s="130"/>
      <c r="H151" s="91"/>
    </row>
    <row r="152" spans="2:8" ht="12.75">
      <c r="B152" s="150"/>
      <c r="C152" s="150"/>
      <c r="D152" s="151"/>
      <c r="E152" s="151"/>
      <c r="F152" s="151"/>
      <c r="G152" s="130"/>
      <c r="H152" s="91"/>
    </row>
    <row r="153" spans="2:8" ht="12.75">
      <c r="B153" s="150"/>
      <c r="C153" s="150"/>
      <c r="D153" s="151"/>
      <c r="E153" s="151"/>
      <c r="F153" s="151"/>
      <c r="G153" s="130"/>
      <c r="H153" s="91"/>
    </row>
    <row r="154" spans="2:8" ht="12.75">
      <c r="B154" s="150"/>
      <c r="C154" s="150"/>
      <c r="D154" s="151"/>
      <c r="E154" s="151"/>
      <c r="F154" s="151"/>
      <c r="G154" s="130"/>
      <c r="H154" s="91"/>
    </row>
    <row r="155" spans="2:8" ht="12.75">
      <c r="B155" s="150"/>
      <c r="C155" s="150"/>
      <c r="D155" s="151"/>
      <c r="E155" s="151"/>
      <c r="F155" s="151"/>
      <c r="G155" s="130"/>
      <c r="H155" s="91"/>
    </row>
    <row r="156" spans="2:8" ht="12.75">
      <c r="B156" s="138"/>
      <c r="C156" s="138"/>
      <c r="D156" s="39"/>
      <c r="F156" s="39"/>
      <c r="H156" s="91"/>
    </row>
    <row r="157" spans="1:8" ht="12.75">
      <c r="A157" s="127" t="s">
        <v>201</v>
      </c>
      <c r="B157" s="138"/>
      <c r="C157" s="138"/>
      <c r="D157" s="39"/>
      <c r="F157" s="39"/>
      <c r="H157" s="91"/>
    </row>
    <row r="158" spans="1:8" ht="12.75">
      <c r="A158" t="s">
        <v>13</v>
      </c>
      <c r="B158" s="138">
        <v>19874</v>
      </c>
      <c r="C158" s="138">
        <v>24255</v>
      </c>
      <c r="D158" s="152">
        <v>43392</v>
      </c>
      <c r="F158" s="152">
        <v>46667</v>
      </c>
      <c r="G158" s="86"/>
      <c r="H158" s="87"/>
    </row>
    <row r="159" spans="1:8" ht="12.75">
      <c r="A159" t="s">
        <v>189</v>
      </c>
      <c r="B159" s="138"/>
      <c r="C159" s="138"/>
      <c r="D159" s="152">
        <v>220</v>
      </c>
      <c r="F159" s="152">
        <v>220</v>
      </c>
      <c r="G159" s="86"/>
      <c r="H159" s="87"/>
    </row>
    <row r="160" spans="1:8" ht="12.75">
      <c r="A160" t="s">
        <v>192</v>
      </c>
      <c r="B160" s="138">
        <v>25810</v>
      </c>
      <c r="C160" s="138">
        <v>20600</v>
      </c>
      <c r="D160" s="152"/>
      <c r="F160" s="152"/>
      <c r="G160" s="86"/>
      <c r="H160" s="87"/>
    </row>
    <row r="161" spans="1:8" ht="12.75">
      <c r="A161" t="s">
        <v>46</v>
      </c>
      <c r="B161" s="150">
        <f>SUM(B158:B160)</f>
        <v>45684</v>
      </c>
      <c r="C161" s="150">
        <f>SUM(C158:C160)</f>
        <v>44855</v>
      </c>
      <c r="D161" s="151">
        <f>SUM(D158:D160)</f>
        <v>43612</v>
      </c>
      <c r="F161" s="151">
        <f>SUM(F158:F160)</f>
        <v>46887</v>
      </c>
      <c r="G161" s="151"/>
      <c r="H161" s="91"/>
    </row>
    <row r="162" spans="2:8" ht="12.75">
      <c r="B162" s="150"/>
      <c r="C162" s="150"/>
      <c r="D162" s="151"/>
      <c r="F162" s="151"/>
      <c r="G162" s="151"/>
      <c r="H162" s="91"/>
    </row>
    <row r="163" spans="2:8" ht="12.75">
      <c r="B163" s="138"/>
      <c r="C163" s="138"/>
      <c r="D163" s="39"/>
      <c r="F163" s="39"/>
      <c r="H163" s="91"/>
    </row>
    <row r="164" spans="1:8" ht="12.75">
      <c r="A164" s="127" t="s">
        <v>42</v>
      </c>
      <c r="B164" s="138"/>
      <c r="C164" s="138"/>
      <c r="D164" s="39"/>
      <c r="F164" s="39"/>
      <c r="H164" s="91"/>
    </row>
    <row r="165" spans="1:8" ht="12.75">
      <c r="A165" t="s">
        <v>13</v>
      </c>
      <c r="B165" s="138">
        <v>14560</v>
      </c>
      <c r="C165" s="138">
        <v>23000</v>
      </c>
      <c r="D165" s="152">
        <v>10600</v>
      </c>
      <c r="F165" s="152">
        <v>10600</v>
      </c>
      <c r="G165" s="86"/>
      <c r="H165" s="87"/>
    </row>
    <row r="166" spans="1:8" ht="12.75">
      <c r="A166" t="s">
        <v>46</v>
      </c>
      <c r="B166" s="150">
        <f>SUM(B165)</f>
        <v>14560</v>
      </c>
      <c r="C166" s="150">
        <f>SUM(C165)</f>
        <v>23000</v>
      </c>
      <c r="D166" s="151">
        <f>SUM(D165)</f>
        <v>10600</v>
      </c>
      <c r="F166" s="151">
        <f>SUM(F165)</f>
        <v>10600</v>
      </c>
      <c r="G166" s="151"/>
      <c r="H166" s="91"/>
    </row>
    <row r="167" spans="2:8" ht="12.75">
      <c r="B167" s="150"/>
      <c r="C167" s="150"/>
      <c r="D167" s="151"/>
      <c r="F167" s="151"/>
      <c r="G167" s="151"/>
      <c r="H167" s="91"/>
    </row>
    <row r="168" spans="2:8" ht="12.75">
      <c r="B168" s="150"/>
      <c r="C168" s="150"/>
      <c r="D168" s="151"/>
      <c r="F168" s="151"/>
      <c r="G168" s="151"/>
      <c r="H168" s="91"/>
    </row>
    <row r="169" spans="1:8" ht="12.75">
      <c r="A169" s="127" t="s">
        <v>43</v>
      </c>
      <c r="B169" s="150"/>
      <c r="C169" s="150"/>
      <c r="G169" s="151"/>
      <c r="H169" s="91"/>
    </row>
    <row r="170" spans="1:8" ht="12.75">
      <c r="A170" t="s">
        <v>11</v>
      </c>
      <c r="B170" s="138"/>
      <c r="C170" s="138"/>
      <c r="D170" s="128">
        <v>74</v>
      </c>
      <c r="E170" s="86"/>
      <c r="F170" s="128">
        <v>74</v>
      </c>
      <c r="G170" s="86"/>
      <c r="H170" s="87"/>
    </row>
    <row r="171" spans="1:8" ht="12.75">
      <c r="A171" t="s">
        <v>188</v>
      </c>
      <c r="B171" s="138"/>
      <c r="C171" s="138"/>
      <c r="D171" s="128">
        <v>20</v>
      </c>
      <c r="E171" s="86"/>
      <c r="F171" s="128">
        <v>20</v>
      </c>
      <c r="G171" s="86"/>
      <c r="H171" s="87"/>
    </row>
    <row r="172" spans="1:8" ht="12.75">
      <c r="A172" t="s">
        <v>46</v>
      </c>
      <c r="B172" s="138"/>
      <c r="C172" s="138"/>
      <c r="D172" s="130">
        <f>SUM(D170:D171)</f>
        <v>94</v>
      </c>
      <c r="E172" s="130">
        <f>SUM(E170:E171)</f>
        <v>0</v>
      </c>
      <c r="F172" s="130">
        <f>SUM(F170:F171)</f>
        <v>94</v>
      </c>
      <c r="G172" s="130"/>
      <c r="H172" s="91"/>
    </row>
    <row r="173" spans="2:8" ht="12.75">
      <c r="B173" s="138"/>
      <c r="C173" s="138"/>
      <c r="D173" s="130"/>
      <c r="E173" s="128"/>
      <c r="F173" s="130"/>
      <c r="G173" s="130"/>
      <c r="H173" s="91"/>
    </row>
    <row r="174" spans="2:8" ht="12.75">
      <c r="B174" s="138"/>
      <c r="C174" s="138"/>
      <c r="D174" s="39"/>
      <c r="F174" s="39"/>
      <c r="H174" s="91"/>
    </row>
    <row r="175" spans="1:8" ht="12.75">
      <c r="A175" s="127" t="s">
        <v>354</v>
      </c>
      <c r="B175" s="138"/>
      <c r="C175" s="138"/>
      <c r="D175" s="39"/>
      <c r="F175" s="39"/>
      <c r="H175" s="91"/>
    </row>
    <row r="176" spans="1:8" ht="12.75">
      <c r="A176" t="s">
        <v>11</v>
      </c>
      <c r="B176" s="138">
        <v>8342</v>
      </c>
      <c r="C176" s="138">
        <v>7707</v>
      </c>
      <c r="D176" s="128">
        <v>6275</v>
      </c>
      <c r="F176" s="128">
        <v>6275</v>
      </c>
      <c r="G176" s="86"/>
      <c r="H176" s="87"/>
    </row>
    <row r="177" spans="1:8" ht="12.75">
      <c r="A177" t="s">
        <v>188</v>
      </c>
      <c r="B177" s="138">
        <v>2980</v>
      </c>
      <c r="C177" s="138">
        <v>2829</v>
      </c>
      <c r="D177" s="128">
        <v>1675</v>
      </c>
      <c r="F177" s="128">
        <v>1675</v>
      </c>
      <c r="G177" s="86"/>
      <c r="H177" s="87"/>
    </row>
    <row r="178" spans="1:8" ht="12.75">
      <c r="A178" t="s">
        <v>189</v>
      </c>
      <c r="B178" s="138"/>
      <c r="C178" s="138"/>
      <c r="D178" s="128">
        <v>7200</v>
      </c>
      <c r="F178" s="128">
        <v>7200</v>
      </c>
      <c r="G178" s="86"/>
      <c r="H178" s="87"/>
    </row>
    <row r="179" spans="1:8" ht="12.75">
      <c r="A179" t="s">
        <v>13</v>
      </c>
      <c r="B179" s="138">
        <v>2054</v>
      </c>
      <c r="C179" s="138">
        <v>1904</v>
      </c>
      <c r="D179" s="128">
        <v>5610</v>
      </c>
      <c r="F179" s="128">
        <v>6058</v>
      </c>
      <c r="G179" s="86"/>
      <c r="H179" s="87"/>
    </row>
    <row r="180" spans="1:8" ht="12.75">
      <c r="A180" t="s">
        <v>46</v>
      </c>
      <c r="B180" s="150">
        <f>SUM(B176:B179)</f>
        <v>13376</v>
      </c>
      <c r="C180" s="150">
        <f>SUM(C176:C179)</f>
        <v>12440</v>
      </c>
      <c r="D180" s="130">
        <f>SUM(D176:D179)</f>
        <v>20760</v>
      </c>
      <c r="F180" s="130">
        <f>SUM(F176:F179)</f>
        <v>21208</v>
      </c>
      <c r="G180" s="130"/>
      <c r="H180" s="91"/>
    </row>
    <row r="181" spans="2:8" ht="12.75">
      <c r="B181" s="138"/>
      <c r="C181" s="138"/>
      <c r="D181" s="155"/>
      <c r="H181" s="91"/>
    </row>
    <row r="182" spans="2:8" ht="12.75">
      <c r="B182" s="150"/>
      <c r="C182" s="150"/>
      <c r="D182" s="39"/>
      <c r="F182" s="39"/>
      <c r="H182" s="91"/>
    </row>
    <row r="183" spans="1:8" ht="12.75">
      <c r="A183" s="156" t="s">
        <v>438</v>
      </c>
      <c r="B183" s="138"/>
      <c r="C183" s="138"/>
      <c r="D183" s="39"/>
      <c r="F183" s="157"/>
      <c r="G183" s="157"/>
      <c r="H183" s="91"/>
    </row>
    <row r="184" spans="1:8" ht="12.75">
      <c r="A184" t="s">
        <v>11</v>
      </c>
      <c r="B184" s="138"/>
      <c r="C184" s="138"/>
      <c r="D184" s="39"/>
      <c r="F184" s="158">
        <v>511</v>
      </c>
      <c r="G184" s="158"/>
      <c r="H184" s="129"/>
    </row>
    <row r="185" spans="1:8" ht="12.75">
      <c r="A185" s="138" t="s">
        <v>188</v>
      </c>
      <c r="B185" s="138"/>
      <c r="C185" s="138"/>
      <c r="D185" s="39"/>
      <c r="F185" s="158">
        <v>102</v>
      </c>
      <c r="G185" s="158"/>
      <c r="H185" s="129"/>
    </row>
    <row r="186" spans="1:8" ht="12.75">
      <c r="A186" s="138" t="s">
        <v>13</v>
      </c>
      <c r="B186" s="138"/>
      <c r="C186" s="138"/>
      <c r="D186" s="39"/>
      <c r="F186" s="128">
        <v>257</v>
      </c>
      <c r="G186" s="86"/>
      <c r="H186" s="129"/>
    </row>
    <row r="187" spans="1:8" ht="12.75">
      <c r="A187" s="138" t="s">
        <v>46</v>
      </c>
      <c r="B187" s="138"/>
      <c r="C187" s="138"/>
      <c r="D187" s="39"/>
      <c r="F187" s="159">
        <f>SUM(F184:F186)</f>
        <v>870</v>
      </c>
      <c r="G187" s="100"/>
      <c r="H187" s="91"/>
    </row>
    <row r="188" spans="1:8" ht="12.75">
      <c r="A188" s="138"/>
      <c r="B188" s="138"/>
      <c r="C188" s="138"/>
      <c r="D188" s="39"/>
      <c r="F188" s="159"/>
      <c r="G188" s="100"/>
      <c r="H188" s="91"/>
    </row>
    <row r="189" spans="1:8" ht="12.75">
      <c r="A189" s="138"/>
      <c r="B189" s="138"/>
      <c r="C189" s="138"/>
      <c r="D189" s="39"/>
      <c r="F189" s="39"/>
      <c r="H189" s="91"/>
    </row>
    <row r="190" spans="1:8" ht="12.75">
      <c r="A190" s="127" t="s">
        <v>364</v>
      </c>
      <c r="B190" s="138"/>
      <c r="C190" s="138"/>
      <c r="D190" s="39"/>
      <c r="F190" s="39"/>
      <c r="H190" s="91"/>
    </row>
    <row r="191" spans="1:8" ht="12.75">
      <c r="A191" t="s">
        <v>13</v>
      </c>
      <c r="B191" s="138">
        <v>1360</v>
      </c>
      <c r="C191" s="138">
        <v>1310</v>
      </c>
      <c r="D191" s="128">
        <v>440</v>
      </c>
      <c r="E191" s="86"/>
      <c r="F191" s="128">
        <v>440</v>
      </c>
      <c r="G191" s="86"/>
      <c r="H191" s="87"/>
    </row>
    <row r="192" spans="1:8" ht="12.75">
      <c r="A192" s="138" t="s">
        <v>192</v>
      </c>
      <c r="B192" s="138"/>
      <c r="C192" s="138"/>
      <c r="D192" s="128"/>
      <c r="E192" s="86"/>
      <c r="F192" s="128"/>
      <c r="G192" s="86"/>
      <c r="H192" s="87"/>
    </row>
    <row r="193" spans="1:8" ht="12.75">
      <c r="A193" t="s">
        <v>46</v>
      </c>
      <c r="B193" s="150">
        <f>SUM(B191:B191)</f>
        <v>1360</v>
      </c>
      <c r="C193" s="150">
        <f>SUM(C191:C191)</f>
        <v>1310</v>
      </c>
      <c r="D193" s="130">
        <f>SUM(D191:D192)</f>
        <v>440</v>
      </c>
      <c r="E193" s="130">
        <f>SUM(E191:E192)</f>
        <v>0</v>
      </c>
      <c r="F193" s="130">
        <f>SUM(F191:F192)</f>
        <v>440</v>
      </c>
      <c r="G193" s="130"/>
      <c r="H193" s="91"/>
    </row>
    <row r="194" spans="2:8" ht="12.75">
      <c r="B194" s="138"/>
      <c r="C194" s="138"/>
      <c r="D194" s="39"/>
      <c r="F194" s="39"/>
      <c r="H194" s="91"/>
    </row>
    <row r="195" spans="2:8" ht="12.75">
      <c r="B195" s="138"/>
      <c r="C195" s="138"/>
      <c r="D195" s="39"/>
      <c r="F195" s="39"/>
      <c r="H195" s="91"/>
    </row>
    <row r="196" spans="1:8" ht="12.75">
      <c r="A196" s="127" t="s">
        <v>30</v>
      </c>
      <c r="B196" s="138">
        <v>4200</v>
      </c>
      <c r="C196" s="138">
        <v>4000</v>
      </c>
      <c r="D196" s="128"/>
      <c r="E196" s="86"/>
      <c r="F196" s="128"/>
      <c r="G196" s="86"/>
      <c r="H196" s="91"/>
    </row>
    <row r="197" spans="1:8" ht="12.75">
      <c r="A197" t="s">
        <v>11</v>
      </c>
      <c r="B197" s="138"/>
      <c r="C197" s="138"/>
      <c r="D197" s="128">
        <v>240</v>
      </c>
      <c r="E197" s="86"/>
      <c r="F197" s="128">
        <v>240</v>
      </c>
      <c r="G197" s="86"/>
      <c r="H197" s="129"/>
    </row>
    <row r="198" spans="1:8" ht="12.75">
      <c r="A198" t="s">
        <v>13</v>
      </c>
      <c r="B198" s="138"/>
      <c r="C198" s="138"/>
      <c r="D198" s="128"/>
      <c r="E198" s="86"/>
      <c r="F198" s="128">
        <v>300</v>
      </c>
      <c r="G198" s="86"/>
      <c r="H198" s="129"/>
    </row>
    <row r="199" spans="1:8" ht="12.75">
      <c r="A199" s="102" t="s">
        <v>191</v>
      </c>
      <c r="B199" s="138"/>
      <c r="C199" s="138"/>
      <c r="D199" s="128">
        <v>2000</v>
      </c>
      <c r="E199" s="86"/>
      <c r="F199" s="128">
        <v>2000</v>
      </c>
      <c r="G199" s="86"/>
      <c r="H199" s="129"/>
    </row>
    <row r="200" spans="1:8" ht="12.75">
      <c r="A200" s="102" t="s">
        <v>46</v>
      </c>
      <c r="B200" s="138"/>
      <c r="C200" s="138"/>
      <c r="D200" s="154">
        <f>SUM(D197:D199)</f>
        <v>2240</v>
      </c>
      <c r="E200" s="154">
        <f>SUM(E197:E199)</f>
        <v>0</v>
      </c>
      <c r="F200" s="154">
        <f>SUM(F197:F199)</f>
        <v>2540</v>
      </c>
      <c r="G200" s="154"/>
      <c r="H200" s="91"/>
    </row>
    <row r="201" spans="1:8" ht="12.75">
      <c r="A201" s="102"/>
      <c r="B201" s="138"/>
      <c r="C201" s="138"/>
      <c r="D201" s="128"/>
      <c r="E201" s="86"/>
      <c r="F201" s="128"/>
      <c r="G201" s="86"/>
      <c r="H201" s="91"/>
    </row>
    <row r="202" spans="1:8" ht="12.75">
      <c r="A202" s="127"/>
      <c r="B202" s="138"/>
      <c r="C202" s="138"/>
      <c r="D202" s="128"/>
      <c r="E202" s="86"/>
      <c r="F202" s="128"/>
      <c r="G202" s="86"/>
      <c r="H202" s="91"/>
    </row>
    <row r="203" spans="1:8" ht="12.75">
      <c r="A203" s="127" t="s">
        <v>355</v>
      </c>
      <c r="B203" s="138">
        <v>29740</v>
      </c>
      <c r="C203" s="138">
        <v>35050</v>
      </c>
      <c r="D203" s="128"/>
      <c r="E203" s="86"/>
      <c r="F203" s="128"/>
      <c r="G203" s="86"/>
      <c r="H203" s="91"/>
    </row>
    <row r="204" spans="1:8" ht="12.75">
      <c r="A204" s="102" t="s">
        <v>191</v>
      </c>
      <c r="B204" s="138"/>
      <c r="C204" s="138"/>
      <c r="D204" s="128">
        <v>1000</v>
      </c>
      <c r="E204" s="86"/>
      <c r="F204" s="128">
        <v>2139</v>
      </c>
      <c r="G204" s="86"/>
      <c r="H204" s="129"/>
    </row>
    <row r="205" spans="1:8" ht="12.75">
      <c r="A205" s="102" t="s">
        <v>202</v>
      </c>
      <c r="B205" s="138"/>
      <c r="C205" s="138"/>
      <c r="D205" s="128">
        <v>180</v>
      </c>
      <c r="E205" s="86"/>
      <c r="F205" s="128">
        <v>385</v>
      </c>
      <c r="G205" s="86"/>
      <c r="H205" s="129"/>
    </row>
    <row r="206" spans="1:8" ht="12.75">
      <c r="A206" s="102" t="s">
        <v>46</v>
      </c>
      <c r="B206" s="138"/>
      <c r="C206" s="138"/>
      <c r="D206" s="154">
        <f>SUM(D204:D205)</f>
        <v>1180</v>
      </c>
      <c r="E206" s="154">
        <f>SUM(E204:E205)</f>
        <v>0</v>
      </c>
      <c r="F206" s="154">
        <f>SUM(F204:F205)</f>
        <v>2524</v>
      </c>
      <c r="G206" s="154"/>
      <c r="H206" s="91"/>
    </row>
    <row r="207" spans="1:8" ht="12.75">
      <c r="A207" s="102"/>
      <c r="B207" s="138"/>
      <c r="C207" s="138"/>
      <c r="D207" s="154"/>
      <c r="E207" s="154"/>
      <c r="F207" s="154"/>
      <c r="G207" s="154"/>
      <c r="H207" s="91"/>
    </row>
    <row r="208" spans="1:8" ht="12.75">
      <c r="A208" s="102"/>
      <c r="B208" s="138"/>
      <c r="C208" s="138"/>
      <c r="D208" s="154"/>
      <c r="E208" s="154"/>
      <c r="F208" s="154"/>
      <c r="G208" s="154"/>
      <c r="H208" s="91"/>
    </row>
    <row r="209" spans="1:8" ht="12.75">
      <c r="A209" s="127" t="s">
        <v>25</v>
      </c>
      <c r="B209" s="138"/>
      <c r="C209" s="138"/>
      <c r="D209" s="154"/>
      <c r="E209" s="154"/>
      <c r="F209" s="154"/>
      <c r="G209" s="154"/>
      <c r="H209" s="91"/>
    </row>
    <row r="210" spans="1:8" ht="12.75">
      <c r="A210" s="102" t="s">
        <v>191</v>
      </c>
      <c r="B210" s="138"/>
      <c r="C210" s="138"/>
      <c r="D210" s="153">
        <v>200</v>
      </c>
      <c r="E210" s="154"/>
      <c r="F210" s="153">
        <v>423</v>
      </c>
      <c r="G210" s="154"/>
      <c r="H210" s="91"/>
    </row>
    <row r="211" spans="1:8" ht="12.75">
      <c r="A211" s="102" t="s">
        <v>46</v>
      </c>
      <c r="B211" s="138"/>
      <c r="C211" s="138"/>
      <c r="D211" s="154">
        <f>SUM(D210)</f>
        <v>200</v>
      </c>
      <c r="E211" s="154"/>
      <c r="F211" s="154">
        <f>SUM(F210)</f>
        <v>423</v>
      </c>
      <c r="G211" s="154"/>
      <c r="H211" s="91"/>
    </row>
    <row r="212" spans="1:8" ht="12.75">
      <c r="A212" s="102"/>
      <c r="B212" s="138"/>
      <c r="C212" s="138"/>
      <c r="D212" s="154"/>
      <c r="E212" s="154"/>
      <c r="F212" s="154"/>
      <c r="G212" s="154"/>
      <c r="H212" s="91"/>
    </row>
    <row r="213" spans="1:8" ht="12.75">
      <c r="A213" s="102"/>
      <c r="B213" s="138"/>
      <c r="C213" s="138"/>
      <c r="D213" s="154"/>
      <c r="E213" s="154"/>
      <c r="F213" s="154"/>
      <c r="G213" s="154"/>
      <c r="H213" s="91"/>
    </row>
    <row r="214" spans="1:8" ht="12.75">
      <c r="A214" s="102"/>
      <c r="B214" s="138"/>
      <c r="C214" s="138"/>
      <c r="D214" s="154"/>
      <c r="E214" s="154"/>
      <c r="F214" s="154"/>
      <c r="G214" s="154"/>
      <c r="H214" s="91"/>
    </row>
    <row r="215" spans="1:8" ht="12.75">
      <c r="A215" s="102"/>
      <c r="B215" s="138"/>
      <c r="C215" s="138"/>
      <c r="D215" s="154"/>
      <c r="E215" s="154"/>
      <c r="F215" s="154"/>
      <c r="G215" s="154"/>
      <c r="H215" s="91"/>
    </row>
    <row r="216" spans="1:8" ht="12.75">
      <c r="A216" s="102"/>
      <c r="B216" s="138"/>
      <c r="C216" s="138"/>
      <c r="D216" s="154"/>
      <c r="E216" s="154"/>
      <c r="F216" s="154"/>
      <c r="G216" s="154"/>
      <c r="H216" s="91"/>
    </row>
    <row r="217" spans="1:8" ht="12.75">
      <c r="A217" s="102"/>
      <c r="B217" s="138"/>
      <c r="C217" s="138"/>
      <c r="D217" s="154"/>
      <c r="E217" s="154"/>
      <c r="F217" s="154"/>
      <c r="G217" s="154"/>
      <c r="H217" s="91"/>
    </row>
    <row r="218" spans="1:8" ht="12.75">
      <c r="A218" s="102"/>
      <c r="B218" s="138"/>
      <c r="C218" s="138"/>
      <c r="D218" s="154"/>
      <c r="E218" s="154"/>
      <c r="F218" s="154"/>
      <c r="G218" s="154"/>
      <c r="H218" s="91"/>
    </row>
    <row r="219" spans="1:8" ht="12.75">
      <c r="A219" s="102"/>
      <c r="B219" s="138"/>
      <c r="C219" s="138"/>
      <c r="D219" s="154"/>
      <c r="E219" s="154"/>
      <c r="F219" s="154"/>
      <c r="G219" s="154"/>
      <c r="H219" s="91"/>
    </row>
    <row r="220" spans="1:8" ht="12.75">
      <c r="A220" s="127" t="s">
        <v>356</v>
      </c>
      <c r="B220" s="138"/>
      <c r="C220" s="138"/>
      <c r="D220" s="154"/>
      <c r="E220" s="154"/>
      <c r="F220" s="154"/>
      <c r="G220" s="154"/>
      <c r="H220" s="91"/>
    </row>
    <row r="221" spans="1:8" ht="12.75">
      <c r="A221" s="102" t="s">
        <v>191</v>
      </c>
      <c r="B221" s="138"/>
      <c r="C221" s="138"/>
      <c r="D221" s="153">
        <v>4000</v>
      </c>
      <c r="E221" s="154"/>
      <c r="F221" s="153">
        <v>4000</v>
      </c>
      <c r="G221" s="154"/>
      <c r="H221" s="91"/>
    </row>
    <row r="222" spans="1:8" ht="12.75">
      <c r="A222" s="102" t="s">
        <v>202</v>
      </c>
      <c r="B222" s="138"/>
      <c r="C222" s="138"/>
      <c r="D222" s="153">
        <v>720</v>
      </c>
      <c r="E222" s="154"/>
      <c r="F222" s="153">
        <v>720</v>
      </c>
      <c r="G222" s="154"/>
      <c r="H222" s="91"/>
    </row>
    <row r="223" spans="1:8" ht="12.75">
      <c r="A223" s="102" t="s">
        <v>46</v>
      </c>
      <c r="B223" s="138"/>
      <c r="C223" s="138"/>
      <c r="D223" s="154">
        <f>SUM(D221:D222)</f>
        <v>4720</v>
      </c>
      <c r="E223" s="154"/>
      <c r="F223" s="154">
        <f>SUM(F221:F222)</f>
        <v>4720</v>
      </c>
      <c r="G223" s="154"/>
      <c r="H223" s="91"/>
    </row>
    <row r="224" spans="1:8" ht="12.75">
      <c r="A224" s="102"/>
      <c r="B224" s="138"/>
      <c r="C224" s="138"/>
      <c r="D224" s="154"/>
      <c r="E224" s="154"/>
      <c r="F224" s="154"/>
      <c r="G224" s="154"/>
      <c r="H224" s="91"/>
    </row>
    <row r="225" spans="1:8" ht="12.75">
      <c r="A225" s="102"/>
      <c r="B225" s="138"/>
      <c r="C225" s="138"/>
      <c r="D225" s="154"/>
      <c r="E225" s="154"/>
      <c r="F225" s="154"/>
      <c r="G225" s="154"/>
      <c r="H225" s="91"/>
    </row>
    <row r="226" spans="1:8" ht="12.75">
      <c r="A226" s="127" t="s">
        <v>24</v>
      </c>
      <c r="B226" s="138"/>
      <c r="C226" s="138"/>
      <c r="D226" s="154"/>
      <c r="E226" s="154"/>
      <c r="F226" s="154"/>
      <c r="G226" s="154"/>
      <c r="H226" s="91"/>
    </row>
    <row r="227" spans="1:8" ht="12.75">
      <c r="A227" s="102" t="s">
        <v>191</v>
      </c>
      <c r="B227" s="138"/>
      <c r="C227" s="138"/>
      <c r="D227" s="153">
        <v>300</v>
      </c>
      <c r="E227" s="154"/>
      <c r="F227" s="153">
        <v>886</v>
      </c>
      <c r="G227" s="154"/>
      <c r="H227" s="91"/>
    </row>
    <row r="228" spans="1:8" ht="12.75">
      <c r="A228" s="102" t="s">
        <v>46</v>
      </c>
      <c r="B228" s="138"/>
      <c r="C228" s="138"/>
      <c r="D228" s="154">
        <f>SUM(D227)</f>
        <v>300</v>
      </c>
      <c r="E228" s="154"/>
      <c r="F228" s="154">
        <f>SUM(F227)</f>
        <v>886</v>
      </c>
      <c r="G228" s="154"/>
      <c r="H228" s="91"/>
    </row>
    <row r="229" spans="1:8" ht="12.75">
      <c r="A229" s="102"/>
      <c r="B229" s="138"/>
      <c r="C229" s="138"/>
      <c r="D229" s="154"/>
      <c r="E229" s="154"/>
      <c r="F229" s="154"/>
      <c r="G229" s="154"/>
      <c r="H229" s="91"/>
    </row>
    <row r="230" spans="1:8" ht="12.75">
      <c r="A230" s="127"/>
      <c r="B230" s="138"/>
      <c r="C230" s="138"/>
      <c r="D230" s="128"/>
      <c r="E230" s="86"/>
      <c r="F230" s="128"/>
      <c r="G230" s="86"/>
      <c r="H230" s="87"/>
    </row>
    <row r="231" spans="1:8" ht="12.75">
      <c r="A231" s="127" t="s">
        <v>357</v>
      </c>
      <c r="B231" s="138">
        <v>11800</v>
      </c>
      <c r="C231" s="138">
        <v>8800</v>
      </c>
      <c r="D231" s="128"/>
      <c r="E231" s="86"/>
      <c r="F231" s="128"/>
      <c r="G231" s="86"/>
      <c r="H231" s="87"/>
    </row>
    <row r="232" spans="1:8" ht="12.75">
      <c r="A232" s="102" t="s">
        <v>191</v>
      </c>
      <c r="B232" s="138"/>
      <c r="C232" s="138"/>
      <c r="D232" s="128">
        <v>1000</v>
      </c>
      <c r="E232" s="86"/>
      <c r="F232" s="128">
        <v>1808</v>
      </c>
      <c r="G232" s="86"/>
      <c r="H232" s="87"/>
    </row>
    <row r="233" spans="1:8" ht="12.75">
      <c r="A233" s="102" t="s">
        <v>13</v>
      </c>
      <c r="B233" s="138"/>
      <c r="C233" s="138"/>
      <c r="D233" s="128"/>
      <c r="E233" s="86"/>
      <c r="F233" s="128"/>
      <c r="G233" s="86"/>
      <c r="H233" s="87"/>
    </row>
    <row r="234" spans="1:8" ht="12.75">
      <c r="A234" t="s">
        <v>46</v>
      </c>
      <c r="B234" s="150">
        <f>SUM(B196:B231)</f>
        <v>45740</v>
      </c>
      <c r="C234" s="150">
        <f>SUM(C196:C231)</f>
        <v>47850</v>
      </c>
      <c r="D234" s="130">
        <f>SUM(D232:D233)</f>
        <v>1000</v>
      </c>
      <c r="E234" s="130">
        <f>SUM(E232:E233)</f>
        <v>0</v>
      </c>
      <c r="F234" s="130">
        <f>SUM(F232:F233)</f>
        <v>1808</v>
      </c>
      <c r="G234" s="130"/>
      <c r="H234" s="91"/>
    </row>
    <row r="235" spans="2:8" ht="12.75">
      <c r="B235" s="150"/>
      <c r="C235" s="150"/>
      <c r="D235" s="130"/>
      <c r="E235" s="130"/>
      <c r="F235" s="130"/>
      <c r="G235" s="130"/>
      <c r="H235" s="91"/>
    </row>
    <row r="236" spans="2:8" ht="12.75">
      <c r="B236" s="150"/>
      <c r="C236" s="150"/>
      <c r="D236" s="130"/>
      <c r="E236" s="130"/>
      <c r="F236" s="130"/>
      <c r="G236" s="130"/>
      <c r="H236" s="91"/>
    </row>
    <row r="237" spans="1:8" ht="12.75">
      <c r="A237" s="127" t="s">
        <v>27</v>
      </c>
      <c r="B237" s="150"/>
      <c r="C237" s="150"/>
      <c r="D237" s="130"/>
      <c r="E237" s="130"/>
      <c r="F237" s="130"/>
      <c r="G237" s="130"/>
      <c r="H237" s="91"/>
    </row>
    <row r="238" spans="1:8" ht="12.75">
      <c r="A238" s="102" t="s">
        <v>191</v>
      </c>
      <c r="B238" s="150"/>
      <c r="C238" s="150"/>
      <c r="D238" s="158">
        <v>1200</v>
      </c>
      <c r="E238" s="130"/>
      <c r="F238" s="158">
        <v>1200</v>
      </c>
      <c r="G238" s="130"/>
      <c r="H238" s="91"/>
    </row>
    <row r="239" spans="1:8" ht="12.75">
      <c r="A239" t="s">
        <v>46</v>
      </c>
      <c r="B239" s="150"/>
      <c r="C239" s="150"/>
      <c r="D239" s="130">
        <f>SUM(D238)</f>
        <v>1200</v>
      </c>
      <c r="E239" s="130"/>
      <c r="F239" s="130">
        <f>SUM(F238)</f>
        <v>1200</v>
      </c>
      <c r="G239" s="130"/>
      <c r="H239" s="91"/>
    </row>
    <row r="240" spans="2:8" ht="12.75">
      <c r="B240" s="150"/>
      <c r="C240" s="150"/>
      <c r="D240" s="130"/>
      <c r="E240" s="130"/>
      <c r="F240" s="130"/>
      <c r="G240" s="130"/>
      <c r="H240" s="91"/>
    </row>
    <row r="241" spans="2:8" ht="12.75">
      <c r="B241" s="150"/>
      <c r="C241" s="150"/>
      <c r="D241" s="130"/>
      <c r="E241" s="130"/>
      <c r="F241" s="130"/>
      <c r="G241" s="130"/>
      <c r="H241" s="91"/>
    </row>
    <row r="242" spans="1:8" ht="12.75">
      <c r="A242" s="127" t="s">
        <v>29</v>
      </c>
      <c r="B242" s="150"/>
      <c r="C242" s="150"/>
      <c r="D242" s="130"/>
      <c r="E242" s="130"/>
      <c r="F242" s="130"/>
      <c r="G242" s="130"/>
      <c r="H242" s="91"/>
    </row>
    <row r="243" spans="1:8" ht="12.75">
      <c r="A243" s="102" t="s">
        <v>191</v>
      </c>
      <c r="B243" s="150"/>
      <c r="C243" s="150"/>
      <c r="D243" s="158">
        <v>300</v>
      </c>
      <c r="E243" s="130"/>
      <c r="F243" s="158">
        <v>300</v>
      </c>
      <c r="G243" s="130"/>
      <c r="H243" s="91"/>
    </row>
    <row r="244" spans="1:8" ht="12.75">
      <c r="A244" t="s">
        <v>46</v>
      </c>
      <c r="B244" s="150"/>
      <c r="C244" s="150"/>
      <c r="D244" s="130">
        <f>SUM(D243)</f>
        <v>300</v>
      </c>
      <c r="E244" s="130"/>
      <c r="F244" s="130">
        <f>SUM(F243)</f>
        <v>300</v>
      </c>
      <c r="G244" s="130"/>
      <c r="H244" s="91"/>
    </row>
    <row r="245" spans="2:8" ht="12.75">
      <c r="B245" s="150"/>
      <c r="C245" s="150"/>
      <c r="D245" s="130"/>
      <c r="E245" s="130"/>
      <c r="F245" s="130"/>
      <c r="G245" s="130"/>
      <c r="H245" s="91"/>
    </row>
    <row r="246" spans="2:8" ht="12.75">
      <c r="B246" s="150"/>
      <c r="C246" s="150"/>
      <c r="D246" s="130"/>
      <c r="E246" s="130"/>
      <c r="F246" s="130"/>
      <c r="G246" s="130"/>
      <c r="H246" s="91"/>
    </row>
    <row r="247" spans="1:8" ht="12.75">
      <c r="A247" s="127" t="s">
        <v>358</v>
      </c>
      <c r="B247" s="150"/>
      <c r="C247" s="150"/>
      <c r="D247" s="130"/>
      <c r="E247" s="130"/>
      <c r="F247" s="130"/>
      <c r="G247" s="130"/>
      <c r="H247" s="91"/>
    </row>
    <row r="248" spans="1:8" ht="12.75">
      <c r="A248" s="102" t="s">
        <v>191</v>
      </c>
      <c r="B248" s="150"/>
      <c r="C248" s="150"/>
      <c r="D248" s="158">
        <v>200</v>
      </c>
      <c r="E248" s="130"/>
      <c r="F248" s="158">
        <v>200</v>
      </c>
      <c r="G248" s="130"/>
      <c r="H248" s="91"/>
    </row>
    <row r="249" spans="1:8" ht="12.75">
      <c r="A249" t="s">
        <v>46</v>
      </c>
      <c r="B249" s="150"/>
      <c r="C249" s="150"/>
      <c r="D249" s="130">
        <f>SUM(D248)</f>
        <v>200</v>
      </c>
      <c r="E249" s="130"/>
      <c r="F249" s="130">
        <f>SUM(F248)</f>
        <v>200</v>
      </c>
      <c r="G249" s="130"/>
      <c r="H249" s="91"/>
    </row>
    <row r="250" spans="2:8" ht="12.75">
      <c r="B250" s="150"/>
      <c r="C250" s="150"/>
      <c r="D250" s="130"/>
      <c r="E250" s="130"/>
      <c r="F250" s="130"/>
      <c r="G250" s="130"/>
      <c r="H250" s="91"/>
    </row>
    <row r="251" spans="2:8" ht="12.75">
      <c r="B251" s="150"/>
      <c r="C251" s="150"/>
      <c r="D251" s="130"/>
      <c r="E251" s="130"/>
      <c r="F251" s="130"/>
      <c r="G251" s="130"/>
      <c r="H251" s="91"/>
    </row>
    <row r="252" spans="1:8" ht="12.75">
      <c r="A252" s="127" t="s">
        <v>40</v>
      </c>
      <c r="B252" s="150"/>
      <c r="C252" s="150"/>
      <c r="D252" s="130"/>
      <c r="E252" s="130"/>
      <c r="F252" s="130"/>
      <c r="G252" s="130"/>
      <c r="H252" s="91"/>
    </row>
    <row r="253" spans="1:8" ht="12.75">
      <c r="A253" s="102" t="s">
        <v>191</v>
      </c>
      <c r="B253" s="150"/>
      <c r="C253" s="150"/>
      <c r="D253" s="158">
        <v>1300</v>
      </c>
      <c r="E253" s="130"/>
      <c r="F253" s="158">
        <v>1300</v>
      </c>
      <c r="G253" s="130"/>
      <c r="H253" s="91"/>
    </row>
    <row r="254" spans="1:8" ht="12.75">
      <c r="A254" t="s">
        <v>46</v>
      </c>
      <c r="B254" s="150"/>
      <c r="C254" s="150"/>
      <c r="D254" s="130">
        <f>SUM(D253)</f>
        <v>1300</v>
      </c>
      <c r="E254" s="130"/>
      <c r="F254" s="130">
        <f>SUM(F253)</f>
        <v>1300</v>
      </c>
      <c r="G254" s="130"/>
      <c r="H254" s="91"/>
    </row>
    <row r="255" spans="2:8" ht="12.75">
      <c r="B255" s="150"/>
      <c r="C255" s="150"/>
      <c r="D255" s="130"/>
      <c r="E255" s="130"/>
      <c r="F255" s="130"/>
      <c r="G255" s="130"/>
      <c r="H255" s="91"/>
    </row>
    <row r="256" spans="2:8" ht="12.75">
      <c r="B256" s="150"/>
      <c r="C256" s="150"/>
      <c r="D256" s="130"/>
      <c r="E256" s="130"/>
      <c r="F256" s="130"/>
      <c r="G256" s="130"/>
      <c r="H256" s="91"/>
    </row>
    <row r="257" spans="1:8" ht="12.75">
      <c r="A257" s="127" t="s">
        <v>359</v>
      </c>
      <c r="B257" s="150"/>
      <c r="C257" s="150"/>
      <c r="D257" s="130"/>
      <c r="E257" s="130"/>
      <c r="F257" s="130"/>
      <c r="G257" s="130"/>
      <c r="H257" s="91"/>
    </row>
    <row r="258" spans="1:8" ht="12.75">
      <c r="A258" s="102" t="s">
        <v>360</v>
      </c>
      <c r="B258" s="150"/>
      <c r="C258" s="150"/>
      <c r="D258" s="158">
        <v>200</v>
      </c>
      <c r="E258" s="130"/>
      <c r="F258" s="158">
        <v>200</v>
      </c>
      <c r="G258" s="130"/>
      <c r="H258" s="91"/>
    </row>
    <row r="259" spans="1:8" ht="12.75">
      <c r="A259" s="102" t="s">
        <v>361</v>
      </c>
      <c r="B259" s="150"/>
      <c r="C259" s="150"/>
      <c r="D259" s="158">
        <v>1500</v>
      </c>
      <c r="E259" s="130"/>
      <c r="F259" s="158">
        <v>1500</v>
      </c>
      <c r="G259" s="130"/>
      <c r="H259" s="91"/>
    </row>
    <row r="260" spans="1:8" ht="12.75">
      <c r="A260" s="102" t="s">
        <v>362</v>
      </c>
      <c r="B260" s="150"/>
      <c r="C260" s="150"/>
      <c r="D260" s="158">
        <v>1600</v>
      </c>
      <c r="E260" s="130"/>
      <c r="F260" s="158">
        <v>1600</v>
      </c>
      <c r="G260" s="130"/>
      <c r="H260" s="91"/>
    </row>
    <row r="261" spans="1:8" ht="12.75">
      <c r="A261" t="s">
        <v>46</v>
      </c>
      <c r="B261" s="150"/>
      <c r="C261" s="150"/>
      <c r="D261" s="130">
        <f>SUM(D258:D260)</f>
        <v>3300</v>
      </c>
      <c r="E261" s="130"/>
      <c r="F261" s="130">
        <f>SUM(F258:F260)</f>
        <v>3300</v>
      </c>
      <c r="G261" s="130"/>
      <c r="H261" s="91"/>
    </row>
    <row r="262" spans="2:8" ht="12.75">
      <c r="B262" s="150"/>
      <c r="C262" s="150"/>
      <c r="D262" s="130"/>
      <c r="E262" s="130"/>
      <c r="F262" s="130"/>
      <c r="G262" s="130"/>
      <c r="H262" s="91"/>
    </row>
    <row r="263" spans="2:8" ht="12.75">
      <c r="B263" s="150"/>
      <c r="C263" s="150"/>
      <c r="D263" s="130"/>
      <c r="E263" s="130"/>
      <c r="F263" s="130"/>
      <c r="G263" s="130"/>
      <c r="H263" s="91"/>
    </row>
    <row r="264" spans="1:8" ht="12.75">
      <c r="A264" s="127" t="s">
        <v>363</v>
      </c>
      <c r="B264" s="150"/>
      <c r="C264" s="150"/>
      <c r="D264" s="130"/>
      <c r="E264" s="130"/>
      <c r="F264" s="130"/>
      <c r="G264" s="130"/>
      <c r="H264" s="91"/>
    </row>
    <row r="265" spans="1:8" ht="12.75">
      <c r="A265" s="102" t="s">
        <v>191</v>
      </c>
      <c r="B265" s="150"/>
      <c r="C265" s="150"/>
      <c r="D265" s="158">
        <v>500</v>
      </c>
      <c r="E265" s="130"/>
      <c r="F265" s="158">
        <v>500</v>
      </c>
      <c r="G265" s="130"/>
      <c r="H265" s="91"/>
    </row>
    <row r="266" spans="1:8" ht="12.75">
      <c r="A266" t="s">
        <v>46</v>
      </c>
      <c r="B266" s="150"/>
      <c r="C266" s="150"/>
      <c r="D266" s="130">
        <f>SUM(D265)</f>
        <v>500</v>
      </c>
      <c r="E266" s="130"/>
      <c r="F266" s="130">
        <f>SUM(F265)</f>
        <v>500</v>
      </c>
      <c r="G266" s="130"/>
      <c r="H266" s="91"/>
    </row>
    <row r="267" spans="2:8" ht="12.75">
      <c r="B267" s="150"/>
      <c r="C267" s="150"/>
      <c r="D267" s="130"/>
      <c r="E267" s="130"/>
      <c r="F267" s="130"/>
      <c r="G267" s="130"/>
      <c r="H267" s="91"/>
    </row>
    <row r="268" spans="2:8" ht="12.75">
      <c r="B268" s="150"/>
      <c r="C268" s="150"/>
      <c r="D268" s="130"/>
      <c r="E268" s="130"/>
      <c r="F268" s="130"/>
      <c r="G268" s="130"/>
      <c r="H268" s="91"/>
    </row>
    <row r="269" spans="1:8" ht="12.75">
      <c r="A269" s="147" t="s">
        <v>440</v>
      </c>
      <c r="B269" s="150"/>
      <c r="C269" s="150"/>
      <c r="D269" s="130"/>
      <c r="E269" s="130"/>
      <c r="F269" s="130"/>
      <c r="G269" s="130"/>
      <c r="H269" s="91"/>
    </row>
    <row r="270" spans="1:8" ht="12.75">
      <c r="A270" t="s">
        <v>189</v>
      </c>
      <c r="B270" s="150"/>
      <c r="C270" s="150"/>
      <c r="D270" s="130"/>
      <c r="E270" s="130"/>
      <c r="F270" s="158">
        <v>35</v>
      </c>
      <c r="G270" s="130"/>
      <c r="H270" s="91"/>
    </row>
    <row r="271" spans="1:8" ht="12.75">
      <c r="A271" t="s">
        <v>46</v>
      </c>
      <c r="B271" s="150"/>
      <c r="C271" s="150"/>
      <c r="D271" s="130"/>
      <c r="E271" s="130"/>
      <c r="F271" s="130">
        <f>SUM(F270)</f>
        <v>35</v>
      </c>
      <c r="G271" s="130"/>
      <c r="H271" s="91"/>
    </row>
    <row r="272" spans="2:8" ht="12.75">
      <c r="B272" s="150"/>
      <c r="C272" s="150"/>
      <c r="D272" s="130"/>
      <c r="E272" s="130"/>
      <c r="F272" s="130"/>
      <c r="G272" s="130"/>
      <c r="H272" s="91"/>
    </row>
    <row r="273" spans="2:8" ht="12.75">
      <c r="B273" s="150"/>
      <c r="C273" s="150"/>
      <c r="D273" s="130"/>
      <c r="E273" s="130"/>
      <c r="F273" s="130"/>
      <c r="G273" s="130"/>
      <c r="H273" s="91"/>
    </row>
    <row r="274" spans="1:8" ht="12.75">
      <c r="A274" s="147" t="s">
        <v>462</v>
      </c>
      <c r="B274" s="150"/>
      <c r="C274" s="150"/>
      <c r="D274" s="130"/>
      <c r="E274" s="130"/>
      <c r="F274" s="130"/>
      <c r="G274" s="130"/>
      <c r="H274" s="91"/>
    </row>
    <row r="275" spans="1:8" ht="12.75">
      <c r="A275" s="102" t="s">
        <v>191</v>
      </c>
      <c r="B275" s="150"/>
      <c r="C275" s="150"/>
      <c r="D275" s="130"/>
      <c r="E275" s="130"/>
      <c r="F275" s="158">
        <v>10</v>
      </c>
      <c r="G275" s="130"/>
      <c r="H275" s="91"/>
    </row>
    <row r="276" spans="1:8" ht="12.75">
      <c r="A276" t="s">
        <v>46</v>
      </c>
      <c r="B276" s="150"/>
      <c r="C276" s="150"/>
      <c r="D276" s="130"/>
      <c r="E276" s="130"/>
      <c r="F276" s="130">
        <f>SUM(F275)</f>
        <v>10</v>
      </c>
      <c r="G276" s="130"/>
      <c r="H276" s="91"/>
    </row>
    <row r="277" spans="2:8" ht="12.75">
      <c r="B277" s="150"/>
      <c r="C277" s="150"/>
      <c r="D277" s="130"/>
      <c r="E277" s="130"/>
      <c r="F277" s="130"/>
      <c r="G277" s="130"/>
      <c r="H277" s="91"/>
    </row>
    <row r="278" spans="2:8" ht="12.75">
      <c r="B278" s="150"/>
      <c r="C278" s="150"/>
      <c r="D278" s="130"/>
      <c r="E278" s="130"/>
      <c r="F278" s="130"/>
      <c r="G278" s="130"/>
      <c r="H278" s="91"/>
    </row>
    <row r="279" spans="2:8" ht="12.75">
      <c r="B279" s="150"/>
      <c r="C279" s="150"/>
      <c r="D279" s="130"/>
      <c r="E279" s="130"/>
      <c r="F279" s="130"/>
      <c r="G279" s="130"/>
      <c r="H279" s="91"/>
    </row>
    <row r="280" spans="2:8" ht="12.75">
      <c r="B280" s="150"/>
      <c r="C280" s="150"/>
      <c r="D280" s="130"/>
      <c r="E280" s="130"/>
      <c r="F280" s="130"/>
      <c r="G280" s="130"/>
      <c r="H280" s="91"/>
    </row>
    <row r="281" spans="2:8" ht="12.75">
      <c r="B281" s="150"/>
      <c r="C281" s="150"/>
      <c r="D281" s="130"/>
      <c r="E281" s="130"/>
      <c r="F281" s="130"/>
      <c r="G281" s="130"/>
      <c r="H281" s="91"/>
    </row>
    <row r="282" spans="2:8" ht="12.75">
      <c r="B282" s="150"/>
      <c r="C282" s="150"/>
      <c r="D282" s="130"/>
      <c r="E282" s="130"/>
      <c r="F282" s="130"/>
      <c r="G282" s="130"/>
      <c r="H282" s="91"/>
    </row>
    <row r="283" spans="2:8" ht="12.75">
      <c r="B283" s="150"/>
      <c r="C283" s="150"/>
      <c r="D283" s="130"/>
      <c r="E283" s="130"/>
      <c r="F283" s="130"/>
      <c r="G283" s="130"/>
      <c r="H283" s="91"/>
    </row>
    <row r="284" spans="2:8" ht="12.75">
      <c r="B284" s="150"/>
      <c r="C284" s="150"/>
      <c r="D284" s="130"/>
      <c r="E284" s="130"/>
      <c r="F284" s="130"/>
      <c r="G284" s="130"/>
      <c r="H284" s="91"/>
    </row>
    <row r="285" spans="2:8" ht="12.75">
      <c r="B285" s="138"/>
      <c r="C285" s="138"/>
      <c r="D285" s="39"/>
      <c r="F285" s="39"/>
      <c r="H285" s="91"/>
    </row>
    <row r="286" spans="1:8" ht="12.75">
      <c r="A286" s="98" t="s">
        <v>203</v>
      </c>
      <c r="B286" s="150" t="e">
        <f>SUM(+B193+#REF!+B180+#REF!+#REF!+#REF!+B166+B161+B149+B81+B234)</f>
        <v>#REF!</v>
      </c>
      <c r="C286" s="150" t="e">
        <f>SUM(+C193+#REF!+C180+#REF!+#REF!+#REF!+C166+C161+C149+C81+C234)</f>
        <v>#REF!</v>
      </c>
      <c r="D286" s="151">
        <f>SUM(D44+D50+D56+D62+D69+D81+D86+D96+D101+D107+D113+D119+D125+D131+D137+D143+D149+D161+D166+D172+D180+D187+D193+D200+D206+D211+D223+D228+D234+D239+D244+D249+D254+D261+D266+D271)</f>
        <v>1091574</v>
      </c>
      <c r="E286" s="151">
        <f>SUM(E44+E50+E56+E62+E69+E81+E86+E96+E101+E107+E113+E119+E125+E131+E137+E143+E149+E161+E166+E172+E180+E187+E193+E200+E206+E211+E223+E228+E234+E239+E244+E249+E254+E261+E266+E271)</f>
        <v>0</v>
      </c>
      <c r="F286" s="151">
        <f>SUM(F44+F50+F56+F62+F69+F81+F86+F96+F101+F107+F113+F119+F125+F131+F137+F143+F149+F161+F166+F172+F180+F187+F193+F200+F206+F211+F223+F228+F234+F239+F244+F249+F254+F261+F266+F271+F276)</f>
        <v>1132037</v>
      </c>
      <c r="G286" s="151"/>
      <c r="H286" s="91"/>
    </row>
    <row r="287" spans="2:8" ht="12.75">
      <c r="B287" s="138"/>
      <c r="C287" s="138"/>
      <c r="D287" s="39"/>
      <c r="F287" s="39"/>
      <c r="H287" s="91"/>
    </row>
    <row r="288" spans="1:8" ht="12.75">
      <c r="A288" s="98" t="s">
        <v>11</v>
      </c>
      <c r="B288" s="138" t="e">
        <f>SUM(#REF!+#REF!+B176+#REF!+B73)</f>
        <v>#REF!</v>
      </c>
      <c r="C288" s="138" t="e">
        <f>SUM(#REF!+#REF!+C176+#REF!+C73)</f>
        <v>#REF!</v>
      </c>
      <c r="D288" s="128">
        <f>SUM(D197+D184+D176+D170+D141+D135+D129+D123+D117+D111+D105+D73+D66+D41)</f>
        <v>114592</v>
      </c>
      <c r="E288" s="128">
        <f>SUM(E197+E184+E176+E170+E141+E135+E129+E123+E117+E111+E105+E73+E66+E41)</f>
        <v>0</v>
      </c>
      <c r="F288" s="128">
        <f>SUM(F197+F184+F176+F170+F141+F135+F129+F123+F117+F111+F105+F73+F66+F41)</f>
        <v>118580</v>
      </c>
      <c r="G288" s="128"/>
      <c r="H288" s="129"/>
    </row>
    <row r="289" spans="1:8" ht="12.75">
      <c r="A289" s="98" t="s">
        <v>188</v>
      </c>
      <c r="B289" s="138" t="e">
        <f>SUM(#REF!+#REF!+B177+#REF!+B74)</f>
        <v>#REF!</v>
      </c>
      <c r="C289" s="138" t="e">
        <f>SUM(#REF!+#REF!+C177+#REF!+C74)</f>
        <v>#REF!</v>
      </c>
      <c r="D289" s="128">
        <f>SUM(D222+D205+D185+D177+D171+D142+D136+D130+D124+D118+D112+D106+D74+D67+D42)</f>
        <v>29620</v>
      </c>
      <c r="E289" s="128">
        <f>SUM(E222+E205+E185+E177+E171+E142+E136+E130+E124+E118+E112+E106+E74+E67+E42)</f>
        <v>0</v>
      </c>
      <c r="F289" s="128">
        <f>SUM(F222+F205+F185+F177+F171+F142+F136+F130+F124+F118+F112+F106+F74+F67+F42)</f>
        <v>30244</v>
      </c>
      <c r="G289" s="128"/>
      <c r="H289" s="129"/>
    </row>
    <row r="290" spans="1:8" ht="12.75">
      <c r="A290" s="98" t="s">
        <v>13</v>
      </c>
      <c r="B290" s="138" t="e">
        <f>SUM(B191+#REF!+B179+#REF!+#REF!+B165+B158+B147+B75)</f>
        <v>#REF!</v>
      </c>
      <c r="C290" s="138" t="e">
        <f>SUM(C191+#REF!+C179+#REF!+#REF!+C165+C158+C147+C75)</f>
        <v>#REF!</v>
      </c>
      <c r="D290" s="128">
        <f>SUM(D233+D191+D186+D179+D165+D158+D147+D75+D68+D60+D54+D48+D43)</f>
        <v>202839</v>
      </c>
      <c r="E290" s="128">
        <f>SUM(E233+E191+E186+E179+E165+E158+E147+E75+E68+E60+E54+E48+E43)</f>
        <v>0</v>
      </c>
      <c r="F290" s="128">
        <f>SUM(F233+F191+F186+F179+F165+F158+F147+F75+F68+F60+F54+F48+F43+F198)</f>
        <v>212104</v>
      </c>
      <c r="G290" s="128"/>
      <c r="H290" s="129"/>
    </row>
    <row r="291" spans="1:8" ht="12.75">
      <c r="A291" s="98" t="s">
        <v>204</v>
      </c>
      <c r="B291" s="138">
        <f>SUM(B234)</f>
        <v>45740</v>
      </c>
      <c r="C291" s="138">
        <f>SUM(C234)</f>
        <v>47850</v>
      </c>
      <c r="D291" s="128">
        <f>SUM(D265+D260+D259+D258+D253+D248+D243+D238+D232+D227+D221+D210+D204+D199)</f>
        <v>15300</v>
      </c>
      <c r="E291" s="128">
        <f>SUM(E265+E260+E259+E258+E253+E248+E243+E238+E232+E227+E221+E210+E204+E199)</f>
        <v>0</v>
      </c>
      <c r="F291" s="128">
        <f>SUM(F265+F260+F259+F258+F253+F248+F243+F238+F232+F227+F221+F210+F204+F199+F275)</f>
        <v>18066</v>
      </c>
      <c r="G291" s="128"/>
      <c r="H291" s="129"/>
    </row>
    <row r="292" spans="1:8" ht="12.75">
      <c r="A292" s="98" t="s">
        <v>189</v>
      </c>
      <c r="B292" s="138">
        <f>SUM(B160+B76)</f>
        <v>25863</v>
      </c>
      <c r="C292" s="138">
        <f>SUM(C160+C76)</f>
        <v>20908</v>
      </c>
      <c r="D292" s="128">
        <f>SUM(D270+D178+D159+D148+D100+D95+D85+D76)</f>
        <v>134231</v>
      </c>
      <c r="E292" s="128">
        <f>SUM(E270+E178+E159+E148+E100+E95+E85+E76)</f>
        <v>0</v>
      </c>
      <c r="F292" s="128">
        <f>SUM(F270+F178+F159+F148+F100+F95+F85+F76)</f>
        <v>145094</v>
      </c>
      <c r="G292" s="128"/>
      <c r="H292" s="129"/>
    </row>
    <row r="293" spans="1:8" ht="12.75">
      <c r="A293" s="98" t="s">
        <v>205</v>
      </c>
      <c r="B293" s="138">
        <f>SUM(B148)</f>
        <v>250</v>
      </c>
      <c r="C293" s="138">
        <f>SUM(C148)</f>
        <v>0</v>
      </c>
      <c r="D293" s="128">
        <f>D78</f>
        <v>735</v>
      </c>
      <c r="E293" s="128">
        <f>E78</f>
        <v>0</v>
      </c>
      <c r="F293" s="128">
        <f>F78</f>
        <v>735</v>
      </c>
      <c r="G293" s="128"/>
      <c r="H293" s="129"/>
    </row>
    <row r="294" spans="1:8" ht="12.75">
      <c r="A294" s="98" t="s">
        <v>192</v>
      </c>
      <c r="B294" s="138"/>
      <c r="C294" s="138"/>
      <c r="D294" s="128"/>
      <c r="E294" s="128" t="e">
        <f>E192+#REF!+#REF!+E160+E77+E61+E55+E49</f>
        <v>#REF!</v>
      </c>
      <c r="F294" s="128"/>
      <c r="G294" s="128"/>
      <c r="H294" s="129"/>
    </row>
    <row r="295" spans="1:8" ht="12.75">
      <c r="A295" s="98" t="s">
        <v>206</v>
      </c>
      <c r="B295" s="138"/>
      <c r="C295" s="138"/>
      <c r="D295" s="128">
        <f>SUM(D80)</f>
        <v>594257</v>
      </c>
      <c r="E295" s="128">
        <f>SUM(E80)</f>
        <v>0</v>
      </c>
      <c r="F295" s="128">
        <f>SUM(F80)</f>
        <v>607214</v>
      </c>
      <c r="G295" s="128"/>
      <c r="H295" s="129"/>
    </row>
    <row r="296" spans="1:8" ht="12.75">
      <c r="A296" s="98" t="s">
        <v>347</v>
      </c>
      <c r="B296" s="138"/>
      <c r="C296" s="138"/>
      <c r="D296" s="128"/>
      <c r="E296" s="128"/>
      <c r="F296" s="128"/>
      <c r="G296" s="128"/>
      <c r="H296" s="129"/>
    </row>
    <row r="297" spans="1:8" ht="12.75">
      <c r="A297" s="98" t="s">
        <v>207</v>
      </c>
      <c r="B297" s="150" t="e">
        <f>SUM(B288:B293)</f>
        <v>#REF!</v>
      </c>
      <c r="C297" s="150" t="e">
        <f>SUM(C288:C293)</f>
        <v>#REF!</v>
      </c>
      <c r="D297" s="130">
        <f>SUM(D288:D295)</f>
        <v>1091574</v>
      </c>
      <c r="E297" s="130" t="e">
        <f>SUM(E288:E295)</f>
        <v>#REF!</v>
      </c>
      <c r="F297" s="130">
        <f>SUM(F288:F296)</f>
        <v>1132037</v>
      </c>
      <c r="G297" s="130"/>
      <c r="H297" s="91"/>
    </row>
  </sheetData>
  <mergeCells count="10">
    <mergeCell ref="A37:A38"/>
    <mergeCell ref="B37:B38"/>
    <mergeCell ref="C37:C38"/>
    <mergeCell ref="D38:E38"/>
    <mergeCell ref="A32:G32"/>
    <mergeCell ref="A33:G33"/>
    <mergeCell ref="A1:H1"/>
    <mergeCell ref="A3:H3"/>
    <mergeCell ref="A4:H4"/>
    <mergeCell ref="A5:H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&amp;R3/A. sz. melléklet  a 8/2010. (IX. 20.) sz.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46">
      <selection activeCell="J53" sqref="J53"/>
    </sheetView>
  </sheetViews>
  <sheetFormatPr defaultColWidth="9.140625" defaultRowHeight="12.75"/>
  <cols>
    <col min="1" max="1" width="18.00390625" style="0" customWidth="1"/>
    <col min="4" max="4" width="8.140625" style="0" customWidth="1"/>
    <col min="5" max="5" width="0.13671875" style="0" customWidth="1"/>
    <col min="6" max="6" width="9.140625" style="0" hidden="1" customWidth="1"/>
    <col min="7" max="7" width="15.8515625" style="0" customWidth="1"/>
    <col min="8" max="8" width="0.13671875" style="0" customWidth="1"/>
    <col min="9" max="9" width="9.140625" style="0" hidden="1" customWidth="1"/>
    <col min="10" max="10" width="15.8515625" style="0" customWidth="1"/>
  </cols>
  <sheetData>
    <row r="1" spans="1:8" ht="15.75" hidden="1">
      <c r="A1" s="226"/>
      <c r="B1" s="251"/>
      <c r="C1" s="251"/>
      <c r="D1" s="251"/>
      <c r="E1" s="251"/>
      <c r="F1" s="251"/>
      <c r="G1" s="251"/>
      <c r="H1" s="251"/>
    </row>
    <row r="2" spans="1:8" ht="15.75" hidden="1">
      <c r="A2" s="118"/>
      <c r="B2" s="35"/>
      <c r="C2" s="35"/>
      <c r="D2" s="35"/>
      <c r="E2" s="35"/>
      <c r="F2" s="35"/>
      <c r="G2" s="35"/>
      <c r="H2" s="35"/>
    </row>
    <row r="3" spans="1:8" ht="15.75" hidden="1">
      <c r="A3" s="118"/>
      <c r="B3" s="35"/>
      <c r="C3" s="35"/>
      <c r="D3" s="35"/>
      <c r="E3" s="35"/>
      <c r="F3" s="35"/>
      <c r="G3" s="35"/>
      <c r="H3" s="35"/>
    </row>
    <row r="4" spans="1:8" ht="15.75" hidden="1">
      <c r="A4" s="226"/>
      <c r="B4" s="251"/>
      <c r="C4" s="251"/>
      <c r="D4" s="251"/>
      <c r="E4" s="251"/>
      <c r="F4" s="251"/>
      <c r="G4" s="251"/>
      <c r="H4" s="251"/>
    </row>
    <row r="5" spans="1:8" ht="15.75" hidden="1">
      <c r="A5" s="226"/>
      <c r="B5" s="251"/>
      <c r="C5" s="251"/>
      <c r="D5" s="251"/>
      <c r="E5" s="251"/>
      <c r="F5" s="251"/>
      <c r="G5" s="251"/>
      <c r="H5" s="251"/>
    </row>
    <row r="6" spans="1:8" ht="9" customHeight="1" hidden="1">
      <c r="A6" s="226"/>
      <c r="B6" s="251"/>
      <c r="C6" s="251"/>
      <c r="D6" s="251"/>
      <c r="E6" s="251"/>
      <c r="F6" s="251"/>
      <c r="G6" s="251"/>
      <c r="H6" s="251"/>
    </row>
    <row r="7" spans="1:8" ht="15.75" hidden="1">
      <c r="A7" s="28"/>
      <c r="B7" s="35"/>
      <c r="C7" s="35"/>
      <c r="D7" s="35"/>
      <c r="E7" s="35"/>
      <c r="F7" s="35"/>
      <c r="G7" s="35"/>
      <c r="H7" s="35"/>
    </row>
    <row r="8" spans="1:8" ht="15.75" hidden="1">
      <c r="A8" s="119"/>
      <c r="B8" s="35"/>
      <c r="C8" s="35"/>
      <c r="D8" s="35"/>
      <c r="E8" s="35"/>
      <c r="F8" s="35"/>
      <c r="G8" s="35"/>
      <c r="H8" s="35"/>
    </row>
    <row r="9" spans="1:8" ht="15.75" hidden="1">
      <c r="A9" s="119"/>
      <c r="B9" s="35"/>
      <c r="C9" s="35"/>
      <c r="D9" s="35"/>
      <c r="E9" s="35"/>
      <c r="F9" s="35"/>
      <c r="G9" s="35"/>
      <c r="H9" s="35"/>
    </row>
    <row r="10" spans="1:8" ht="15.75" hidden="1">
      <c r="A10" s="119"/>
      <c r="B10" s="35"/>
      <c r="C10" s="35"/>
      <c r="D10" s="35"/>
      <c r="E10" s="35"/>
      <c r="F10" s="35"/>
      <c r="G10" s="35"/>
      <c r="H10" s="35"/>
    </row>
    <row r="11" spans="1:8" ht="15.75" hidden="1">
      <c r="A11" s="119"/>
      <c r="B11" s="35"/>
      <c r="C11" s="35"/>
      <c r="D11" s="35"/>
      <c r="E11" s="35"/>
      <c r="F11" s="35"/>
      <c r="G11" s="35"/>
      <c r="H11" s="35"/>
    </row>
    <row r="12" spans="1:8" ht="15.75" hidden="1">
      <c r="A12" s="35"/>
      <c r="B12" s="35"/>
      <c r="C12" s="35"/>
      <c r="D12" s="35"/>
      <c r="E12" s="35"/>
      <c r="F12" s="35"/>
      <c r="G12" s="35"/>
      <c r="H12" s="51"/>
    </row>
    <row r="13" spans="1:8" ht="58.5" customHeight="1" hidden="1">
      <c r="A13" s="121"/>
      <c r="B13" s="121"/>
      <c r="C13" s="121"/>
      <c r="D13" s="121"/>
      <c r="E13" s="121"/>
      <c r="F13" s="121"/>
      <c r="G13" s="121"/>
      <c r="H13" s="121"/>
    </row>
    <row r="14" spans="1:8" ht="39.75" customHeight="1" hidden="1">
      <c r="A14" s="116"/>
      <c r="B14" s="61"/>
      <c r="C14" s="120"/>
      <c r="D14" s="61"/>
      <c r="E14" s="120"/>
      <c r="F14" s="120"/>
      <c r="G14" s="61"/>
      <c r="H14" s="61"/>
    </row>
    <row r="15" spans="1:8" ht="39.75" customHeight="1" hidden="1">
      <c r="A15" s="116"/>
      <c r="B15" s="61"/>
      <c r="C15" s="61"/>
      <c r="D15" s="61"/>
      <c r="E15" s="61"/>
      <c r="F15" s="61"/>
      <c r="G15" s="61"/>
      <c r="H15" s="61"/>
    </row>
    <row r="16" spans="1:8" ht="39.75" customHeight="1" hidden="1">
      <c r="A16" s="116"/>
      <c r="B16" s="61"/>
      <c r="C16" s="61"/>
      <c r="D16" s="61"/>
      <c r="E16" s="61"/>
      <c r="F16" s="61"/>
      <c r="G16" s="61"/>
      <c r="H16" s="61"/>
    </row>
    <row r="17" spans="1:8" ht="39.75" customHeight="1" hidden="1">
      <c r="A17" s="116"/>
      <c r="B17" s="61"/>
      <c r="C17" s="120"/>
      <c r="D17" s="61"/>
      <c r="E17" s="120"/>
      <c r="F17" s="120"/>
      <c r="G17" s="61"/>
      <c r="H17" s="61"/>
    </row>
    <row r="18" spans="1:8" ht="39.75" customHeight="1" hidden="1">
      <c r="A18" s="116"/>
      <c r="B18" s="61"/>
      <c r="C18" s="61"/>
      <c r="D18" s="61"/>
      <c r="E18" s="61"/>
      <c r="F18" s="61"/>
      <c r="G18" s="61"/>
      <c r="H18" s="61"/>
    </row>
    <row r="19" spans="1:8" ht="39.75" customHeight="1" hidden="1">
      <c r="A19" s="117"/>
      <c r="B19" s="49"/>
      <c r="C19" s="49"/>
      <c r="D19" s="49"/>
      <c r="E19" s="49"/>
      <c r="F19" s="49"/>
      <c r="G19" s="49"/>
      <c r="H19" s="49"/>
    </row>
    <row r="20" ht="12.75" hidden="1"/>
    <row r="21" ht="12.75" hidden="1"/>
    <row r="22" spans="1:11" ht="12.75">
      <c r="A22" s="98" t="s">
        <v>193</v>
      </c>
      <c r="B22" s="98"/>
      <c r="C22" s="98"/>
      <c r="D22" s="98"/>
      <c r="E22" s="98"/>
      <c r="F22" s="98"/>
      <c r="G22" s="98"/>
      <c r="H22" s="98"/>
      <c r="I22" s="98"/>
      <c r="K22" t="s">
        <v>184</v>
      </c>
    </row>
    <row r="23" spans="1:9" ht="12.75">
      <c r="A23" s="98"/>
      <c r="B23" s="98"/>
      <c r="C23" s="98"/>
      <c r="D23" s="98"/>
      <c r="E23" s="98"/>
      <c r="F23" s="98"/>
      <c r="G23" s="98"/>
      <c r="H23" s="98"/>
      <c r="I23" s="98"/>
    </row>
    <row r="24" spans="1:12" ht="12.75">
      <c r="A24" s="122"/>
      <c r="B24" s="122"/>
      <c r="C24" s="122"/>
      <c r="D24" s="122"/>
      <c r="E24" s="122"/>
      <c r="F24" s="122"/>
      <c r="G24" s="122"/>
      <c r="H24" s="122"/>
      <c r="I24" s="122"/>
      <c r="J24" s="123"/>
      <c r="K24" s="35"/>
      <c r="L24" s="35"/>
    </row>
    <row r="25" spans="1:12" ht="12.75">
      <c r="A25" s="108" t="s">
        <v>185</v>
      </c>
      <c r="B25" s="108"/>
      <c r="C25" s="108"/>
      <c r="D25" s="108"/>
      <c r="E25" s="108" t="s">
        <v>186</v>
      </c>
      <c r="F25" s="108"/>
      <c r="G25" s="107" t="s">
        <v>350</v>
      </c>
      <c r="H25" s="108"/>
      <c r="I25" s="108"/>
      <c r="J25" s="107" t="s">
        <v>350</v>
      </c>
      <c r="K25" s="108"/>
      <c r="L25" s="126"/>
    </row>
    <row r="26" spans="1:12" ht="12.75">
      <c r="A26" s="125"/>
      <c r="B26" s="125"/>
      <c r="C26" s="125"/>
      <c r="D26" s="125"/>
      <c r="E26" s="125"/>
      <c r="F26" s="125"/>
      <c r="G26" s="83" t="s">
        <v>187</v>
      </c>
      <c r="H26" s="125"/>
      <c r="I26" s="125"/>
      <c r="J26" s="83" t="s">
        <v>463</v>
      </c>
      <c r="K26" s="107"/>
      <c r="L26" s="126"/>
    </row>
    <row r="27" spans="1:12" ht="12.75">
      <c r="A27" s="108"/>
      <c r="B27" s="108"/>
      <c r="C27" s="108"/>
      <c r="D27" s="108"/>
      <c r="E27" s="108"/>
      <c r="F27" s="108"/>
      <c r="G27" s="107"/>
      <c r="H27" s="108"/>
      <c r="I27" s="108"/>
      <c r="J27" s="107"/>
      <c r="K27" s="107"/>
      <c r="L27" s="126"/>
    </row>
    <row r="28" spans="1:12" ht="12.75">
      <c r="A28" s="127" t="s">
        <v>6</v>
      </c>
      <c r="G28" s="128"/>
      <c r="J28" s="128"/>
      <c r="K28" s="132"/>
      <c r="L28" s="112"/>
    </row>
    <row r="29" spans="1:12" ht="12.75">
      <c r="A29" t="s">
        <v>11</v>
      </c>
      <c r="E29">
        <v>15054</v>
      </c>
      <c r="G29" s="128">
        <v>8907</v>
      </c>
      <c r="J29" s="128">
        <v>8907</v>
      </c>
      <c r="K29" s="132"/>
      <c r="L29" s="111"/>
    </row>
    <row r="30" spans="1:12" ht="12.75">
      <c r="A30" t="s">
        <v>188</v>
      </c>
      <c r="E30">
        <v>5137</v>
      </c>
      <c r="G30" s="128">
        <v>2334</v>
      </c>
      <c r="J30" s="128">
        <v>2334</v>
      </c>
      <c r="K30" s="132"/>
      <c r="L30" s="111"/>
    </row>
    <row r="31" spans="1:12" ht="12.75">
      <c r="A31" t="s">
        <v>13</v>
      </c>
      <c r="E31">
        <v>11737</v>
      </c>
      <c r="G31" s="128">
        <v>14300</v>
      </c>
      <c r="J31" s="128">
        <v>14600</v>
      </c>
      <c r="K31" s="132"/>
      <c r="L31" s="111"/>
    </row>
    <row r="32" spans="1:12" ht="12.75">
      <c r="A32" t="s">
        <v>191</v>
      </c>
      <c r="G32" s="128">
        <v>4115</v>
      </c>
      <c r="J32" s="128">
        <v>4115</v>
      </c>
      <c r="K32" s="132"/>
      <c r="L32" s="111"/>
    </row>
    <row r="33" spans="1:12" ht="12.75">
      <c r="A33" t="s">
        <v>189</v>
      </c>
      <c r="G33" s="128"/>
      <c r="J33" s="128"/>
      <c r="K33" s="132"/>
      <c r="L33" s="111"/>
    </row>
    <row r="34" spans="1:12" ht="12.75">
      <c r="A34" t="s">
        <v>46</v>
      </c>
      <c r="E34" s="98">
        <v>31928</v>
      </c>
      <c r="G34" s="130">
        <f>SUM(G29:G33)</f>
        <v>29656</v>
      </c>
      <c r="J34" s="130">
        <f>SUM(J29:J33)</f>
        <v>29956</v>
      </c>
      <c r="K34" s="133"/>
      <c r="L34" s="112"/>
    </row>
    <row r="35" spans="7:12" ht="12.75">
      <c r="G35" s="128"/>
      <c r="J35" s="128"/>
      <c r="K35" s="132"/>
      <c r="L35" s="112"/>
    </row>
    <row r="36" spans="1:12" ht="12.75">
      <c r="A36" s="127" t="s">
        <v>3</v>
      </c>
      <c r="G36" s="128"/>
      <c r="J36" s="128"/>
      <c r="K36" s="132"/>
      <c r="L36" s="112"/>
    </row>
    <row r="37" spans="1:12" ht="12.75">
      <c r="A37" t="s">
        <v>13</v>
      </c>
      <c r="E37">
        <v>20427</v>
      </c>
      <c r="G37" s="128">
        <v>4500</v>
      </c>
      <c r="J37" s="128">
        <v>4500</v>
      </c>
      <c r="K37" s="132"/>
      <c r="L37" s="111"/>
    </row>
    <row r="38" spans="1:12" ht="12.75">
      <c r="A38" t="s">
        <v>46</v>
      </c>
      <c r="E38" s="98">
        <v>20427</v>
      </c>
      <c r="G38" s="130">
        <f>SUM(G37)</f>
        <v>4500</v>
      </c>
      <c r="J38" s="130">
        <f>SUM(J37)</f>
        <v>4500</v>
      </c>
      <c r="K38" s="133"/>
      <c r="L38" s="112"/>
    </row>
    <row r="39" spans="7:12" ht="12.75">
      <c r="G39" s="128"/>
      <c r="J39" s="128"/>
      <c r="K39" s="132"/>
      <c r="L39" s="112"/>
    </row>
    <row r="40" spans="1:12" ht="12.75">
      <c r="A40" s="127" t="s">
        <v>373</v>
      </c>
      <c r="G40" s="128"/>
      <c r="J40" s="128"/>
      <c r="K40" s="132"/>
      <c r="L40" s="112"/>
    </row>
    <row r="41" spans="1:12" ht="12.75">
      <c r="A41" t="s">
        <v>11</v>
      </c>
      <c r="E41">
        <v>83709</v>
      </c>
      <c r="G41" s="128">
        <v>36914</v>
      </c>
      <c r="J41" s="128">
        <v>36914</v>
      </c>
      <c r="K41" s="132"/>
      <c r="L41" s="111"/>
    </row>
    <row r="42" spans="1:12" ht="12.75">
      <c r="A42" t="s">
        <v>188</v>
      </c>
      <c r="E42">
        <v>27481</v>
      </c>
      <c r="G42" s="128">
        <v>9761</v>
      </c>
      <c r="J42" s="128">
        <v>9761</v>
      </c>
      <c r="K42" s="132"/>
      <c r="L42" s="111"/>
    </row>
    <row r="43" spans="1:12" ht="12.75">
      <c r="A43" t="s">
        <v>13</v>
      </c>
      <c r="E43">
        <v>2941</v>
      </c>
      <c r="G43" s="128"/>
      <c r="J43" s="128"/>
      <c r="K43" s="132"/>
      <c r="L43" s="111"/>
    </row>
    <row r="44" spans="1:12" ht="12.75">
      <c r="A44" t="s">
        <v>191</v>
      </c>
      <c r="G44" s="128"/>
      <c r="J44" s="128"/>
      <c r="K44" s="132"/>
      <c r="L44" s="111"/>
    </row>
    <row r="45" spans="1:12" ht="12.75">
      <c r="A45" t="s">
        <v>189</v>
      </c>
      <c r="G45" s="128"/>
      <c r="J45" s="128"/>
      <c r="K45" s="132"/>
      <c r="L45" s="111"/>
    </row>
    <row r="46" spans="1:12" ht="12.75">
      <c r="A46" t="s">
        <v>192</v>
      </c>
      <c r="G46" s="128"/>
      <c r="J46" s="128"/>
      <c r="K46" s="132"/>
      <c r="L46" s="111"/>
    </row>
    <row r="47" spans="1:12" ht="12.75">
      <c r="A47" t="s">
        <v>46</v>
      </c>
      <c r="E47" s="98">
        <v>114131</v>
      </c>
      <c r="G47" s="130">
        <f>SUM(G41:G45)</f>
        <v>46675</v>
      </c>
      <c r="J47" s="130">
        <f>SUM(J41:J46)</f>
        <v>46675</v>
      </c>
      <c r="K47" s="133"/>
      <c r="L47" s="112"/>
    </row>
    <row r="48" spans="5:12" ht="12.75">
      <c r="E48" s="98"/>
      <c r="G48" s="130"/>
      <c r="J48" s="130"/>
      <c r="K48" s="133"/>
      <c r="L48" s="112"/>
    </row>
    <row r="49" spans="1:12" ht="12.75">
      <c r="A49" s="127" t="s">
        <v>374</v>
      </c>
      <c r="E49" s="98"/>
      <c r="G49" s="130"/>
      <c r="J49" s="130"/>
      <c r="K49" s="133"/>
      <c r="L49" s="112"/>
    </row>
    <row r="50" spans="1:12" ht="12.75">
      <c r="A50" t="s">
        <v>11</v>
      </c>
      <c r="E50" s="98"/>
      <c r="G50" s="158">
        <v>70190</v>
      </c>
      <c r="J50" s="158">
        <v>70430</v>
      </c>
      <c r="K50" s="133"/>
      <c r="L50" s="112"/>
    </row>
    <row r="51" spans="1:12" ht="12.75">
      <c r="A51" t="s">
        <v>188</v>
      </c>
      <c r="E51" s="98"/>
      <c r="G51" s="158">
        <v>18503</v>
      </c>
      <c r="J51" s="158">
        <v>18563</v>
      </c>
      <c r="K51" s="133"/>
      <c r="L51" s="112"/>
    </row>
    <row r="52" spans="1:12" ht="12.75">
      <c r="A52" t="s">
        <v>13</v>
      </c>
      <c r="E52" s="98"/>
      <c r="G52" s="158">
        <v>9215</v>
      </c>
      <c r="J52" s="158">
        <v>9418</v>
      </c>
      <c r="K52" s="133"/>
      <c r="L52" s="112"/>
    </row>
    <row r="53" spans="1:12" ht="12.75">
      <c r="A53" t="s">
        <v>191</v>
      </c>
      <c r="E53" s="98"/>
      <c r="G53" s="158">
        <v>4459</v>
      </c>
      <c r="J53" s="158">
        <v>5344</v>
      </c>
      <c r="K53" s="133"/>
      <c r="L53" s="112"/>
    </row>
    <row r="54" spans="1:12" ht="12.75">
      <c r="A54" t="s">
        <v>189</v>
      </c>
      <c r="E54" s="98"/>
      <c r="G54" s="158"/>
      <c r="J54" s="130"/>
      <c r="K54" s="133"/>
      <c r="L54" s="112"/>
    </row>
    <row r="55" spans="1:12" ht="12.75">
      <c r="A55" t="s">
        <v>192</v>
      </c>
      <c r="E55" s="98"/>
      <c r="G55" s="158"/>
      <c r="J55" s="130"/>
      <c r="K55" s="133"/>
      <c r="L55" s="112"/>
    </row>
    <row r="56" spans="1:12" ht="12.75">
      <c r="A56" t="s">
        <v>46</v>
      </c>
      <c r="E56" s="98"/>
      <c r="G56" s="130">
        <f>SUM(G50:G55)</f>
        <v>102367</v>
      </c>
      <c r="H56" s="130">
        <f>SUM(H50:H55)</f>
        <v>0</v>
      </c>
      <c r="I56" s="130">
        <f>SUM(I50:I55)</f>
        <v>0</v>
      </c>
      <c r="J56" s="130">
        <f>SUM(J50:J55)</f>
        <v>103755</v>
      </c>
      <c r="K56" s="133"/>
      <c r="L56" s="112"/>
    </row>
    <row r="57" spans="7:12" ht="12.75">
      <c r="G57" s="39"/>
      <c r="J57" s="39"/>
      <c r="K57" s="137"/>
      <c r="L57" s="112"/>
    </row>
    <row r="58" spans="1:12" ht="12.75">
      <c r="A58" s="127" t="s">
        <v>194</v>
      </c>
      <c r="G58" s="39"/>
      <c r="J58" s="39"/>
      <c r="K58" s="137"/>
      <c r="L58" s="112"/>
    </row>
    <row r="59" spans="1:16" ht="12.75">
      <c r="A59" t="s">
        <v>11</v>
      </c>
      <c r="E59">
        <v>12566</v>
      </c>
      <c r="G59" s="128">
        <v>9728</v>
      </c>
      <c r="H59" s="86"/>
      <c r="I59" s="86"/>
      <c r="J59" s="128">
        <v>9728</v>
      </c>
      <c r="K59" s="132"/>
      <c r="L59" s="111"/>
      <c r="P59" s="127"/>
    </row>
    <row r="60" spans="1:12" ht="12.75">
      <c r="A60" t="s">
        <v>188</v>
      </c>
      <c r="E60">
        <v>4165</v>
      </c>
      <c r="G60" s="128">
        <v>2596</v>
      </c>
      <c r="H60" s="86"/>
      <c r="I60" s="86"/>
      <c r="J60" s="128">
        <v>2596</v>
      </c>
      <c r="K60" s="132"/>
      <c r="L60" s="111"/>
    </row>
    <row r="61" spans="1:12" ht="12.75">
      <c r="A61" t="s">
        <v>13</v>
      </c>
      <c r="E61">
        <v>145</v>
      </c>
      <c r="G61" s="128">
        <v>170</v>
      </c>
      <c r="H61" s="86"/>
      <c r="I61" s="86"/>
      <c r="J61" s="128">
        <v>170</v>
      </c>
      <c r="K61" s="132"/>
      <c r="L61" s="111"/>
    </row>
    <row r="62" spans="1:12" ht="12.75">
      <c r="A62" t="s">
        <v>46</v>
      </c>
      <c r="E62" s="98">
        <v>16876</v>
      </c>
      <c r="G62" s="130">
        <f>SUM(G59:G61)</f>
        <v>12494</v>
      </c>
      <c r="H62" s="86"/>
      <c r="I62" s="86"/>
      <c r="J62" s="130">
        <f>SUM(J59:J61)</f>
        <v>12494</v>
      </c>
      <c r="K62" s="133"/>
      <c r="L62" s="112"/>
    </row>
    <row r="63" spans="7:12" ht="12.75">
      <c r="G63" s="128"/>
      <c r="H63" s="86"/>
      <c r="I63" s="86"/>
      <c r="J63" s="128"/>
      <c r="K63" s="132"/>
      <c r="L63" s="112"/>
    </row>
    <row r="64" spans="1:12" ht="12.75">
      <c r="A64" s="127" t="s">
        <v>8</v>
      </c>
      <c r="G64" s="128"/>
      <c r="H64" s="86"/>
      <c r="I64" s="86"/>
      <c r="J64" s="128"/>
      <c r="K64" s="132"/>
      <c r="L64" s="112"/>
    </row>
    <row r="65" spans="1:12" ht="12.75">
      <c r="A65" t="s">
        <v>13</v>
      </c>
      <c r="E65">
        <v>1200</v>
      </c>
      <c r="G65" s="128">
        <v>400</v>
      </c>
      <c r="H65" s="86"/>
      <c r="I65" s="86"/>
      <c r="J65" s="128">
        <v>400</v>
      </c>
      <c r="K65" s="132"/>
      <c r="L65" s="111"/>
    </row>
    <row r="66" spans="1:12" ht="12.75">
      <c r="A66" t="s">
        <v>46</v>
      </c>
      <c r="E66" s="98">
        <v>6709</v>
      </c>
      <c r="G66" s="130">
        <f>SUM(G65)</f>
        <v>400</v>
      </c>
      <c r="H66" s="86"/>
      <c r="I66" s="86"/>
      <c r="J66" s="130">
        <f>SUM(J65:J65)</f>
        <v>400</v>
      </c>
      <c r="K66" s="133"/>
      <c r="L66" s="112"/>
    </row>
    <row r="67" spans="7:12" ht="12.75">
      <c r="G67" s="128"/>
      <c r="H67" s="86"/>
      <c r="I67" s="86"/>
      <c r="J67" s="128"/>
      <c r="K67" s="132"/>
      <c r="L67" s="112"/>
    </row>
    <row r="68" spans="1:12" ht="12.75">
      <c r="A68" s="98" t="s">
        <v>195</v>
      </c>
      <c r="B68" s="98"/>
      <c r="C68" s="98"/>
      <c r="D68" s="98"/>
      <c r="E68" s="98" t="e">
        <f>#REF!+E66+E62+#REF!+E47+#REF!+#REF!+E38+E34+#REF!</f>
        <v>#REF!</v>
      </c>
      <c r="F68" s="98"/>
      <c r="G68" s="130">
        <f>SUM(G66+G62+G56+G47+G38+G34)</f>
        <v>196092</v>
      </c>
      <c r="H68" s="130">
        <f>SUM(H66+H62+H56+H47+H38+H34)</f>
        <v>0</v>
      </c>
      <c r="I68" s="130">
        <f>SUM(I66+I62+I56+I47+I38+I34)</f>
        <v>0</v>
      </c>
      <c r="J68" s="130">
        <f>SUM(J66+J62+J56+J47+J38+J34)</f>
        <v>197780</v>
      </c>
      <c r="K68" s="133"/>
      <c r="L68" s="112"/>
    </row>
    <row r="69" spans="7:12" ht="12.75">
      <c r="G69" s="128"/>
      <c r="H69" s="86"/>
      <c r="I69" s="86"/>
      <c r="J69" s="128"/>
      <c r="K69" s="132"/>
      <c r="L69" s="112"/>
    </row>
    <row r="70" spans="1:12" ht="12.75">
      <c r="A70" s="98" t="s">
        <v>11</v>
      </c>
      <c r="B70" s="98"/>
      <c r="C70" s="98"/>
      <c r="D70" s="98"/>
      <c r="E70" s="98" t="e">
        <f>#REF!+E59+#REF!+E41+#REF!+#REF!+E29</f>
        <v>#REF!</v>
      </c>
      <c r="F70" s="98"/>
      <c r="G70" s="130">
        <f aca="true" t="shared" si="0" ref="G70:J71">SUM(G59+G50+G41+G29)</f>
        <v>125739</v>
      </c>
      <c r="H70" s="130">
        <f t="shared" si="0"/>
        <v>0</v>
      </c>
      <c r="I70" s="130">
        <f t="shared" si="0"/>
        <v>0</v>
      </c>
      <c r="J70" s="130">
        <f t="shared" si="0"/>
        <v>125979</v>
      </c>
      <c r="K70" s="133"/>
      <c r="L70" s="112"/>
    </row>
    <row r="71" spans="1:12" ht="12.75">
      <c r="A71" s="98" t="s">
        <v>188</v>
      </c>
      <c r="B71" s="98"/>
      <c r="C71" s="98"/>
      <c r="D71" s="98"/>
      <c r="E71" s="98" t="e">
        <f>#REF!+E60+#REF!+E42+#REF!+#REF!+E30</f>
        <v>#REF!</v>
      </c>
      <c r="F71" s="98"/>
      <c r="G71" s="130">
        <f t="shared" si="0"/>
        <v>33194</v>
      </c>
      <c r="H71" s="130">
        <f t="shared" si="0"/>
        <v>0</v>
      </c>
      <c r="I71" s="130">
        <f t="shared" si="0"/>
        <v>0</v>
      </c>
      <c r="J71" s="130">
        <f t="shared" si="0"/>
        <v>33254</v>
      </c>
      <c r="K71" s="133"/>
      <c r="L71" s="112"/>
    </row>
    <row r="72" spans="1:12" ht="12.75">
      <c r="A72" s="98" t="s">
        <v>13</v>
      </c>
      <c r="B72" s="98"/>
      <c r="C72" s="98"/>
      <c r="D72" s="98"/>
      <c r="E72" s="98" t="e">
        <f>#REF!+E65+E61+#REF!+E43+#REF!+#REF!+E37+E31+#REF!</f>
        <v>#REF!</v>
      </c>
      <c r="F72" s="98"/>
      <c r="G72" s="130">
        <f>SUM(G61+G52+G37+G31+G65)</f>
        <v>28585</v>
      </c>
      <c r="H72" s="130">
        <f>SUM(H61+H52+H37+H31+H65)</f>
        <v>0</v>
      </c>
      <c r="I72" s="130">
        <f>SUM(I61+I52+I37+I31+I65)</f>
        <v>0</v>
      </c>
      <c r="J72" s="130">
        <f>SUM(J61+J52+J37+J31+J65)</f>
        <v>29088</v>
      </c>
      <c r="K72" s="133"/>
      <c r="L72" s="112"/>
    </row>
    <row r="73" spans="1:12" ht="12.75">
      <c r="A73" s="98" t="s">
        <v>191</v>
      </c>
      <c r="D73" s="98"/>
      <c r="E73" s="98"/>
      <c r="F73" s="98"/>
      <c r="G73" s="130">
        <f>SUM(G53+G44+G32)</f>
        <v>8574</v>
      </c>
      <c r="H73" s="130">
        <f>SUM(H53+H44+H32)</f>
        <v>0</v>
      </c>
      <c r="I73" s="130">
        <f>SUM(I53+I44+I32)</f>
        <v>0</v>
      </c>
      <c r="J73" s="130">
        <f>SUM(J53+J44+J32)</f>
        <v>9459</v>
      </c>
      <c r="K73" s="133"/>
      <c r="L73" s="112"/>
    </row>
    <row r="74" spans="1:12" ht="12.75">
      <c r="A74" s="98" t="s">
        <v>189</v>
      </c>
      <c r="D74" s="98"/>
      <c r="E74" s="98"/>
      <c r="F74" s="98"/>
      <c r="G74" s="130"/>
      <c r="H74" s="130">
        <f>H45+H33</f>
        <v>0</v>
      </c>
      <c r="I74" s="130">
        <f>I45+I33</f>
        <v>0</v>
      </c>
      <c r="J74" s="130">
        <f>J45+J33</f>
        <v>0</v>
      </c>
      <c r="K74" s="133"/>
      <c r="L74" s="112"/>
    </row>
    <row r="75" spans="1:12" ht="12.75">
      <c r="A75" s="98" t="s">
        <v>192</v>
      </c>
      <c r="D75" s="98"/>
      <c r="E75" s="98"/>
      <c r="F75" s="98"/>
      <c r="G75" s="130"/>
      <c r="H75" s="86"/>
      <c r="I75" s="86"/>
      <c r="J75" s="130">
        <f>SUM(J46)</f>
        <v>0</v>
      </c>
      <c r="K75" s="133"/>
      <c r="L75" s="112"/>
    </row>
    <row r="76" spans="1:12" ht="12.75">
      <c r="A76" s="98" t="s">
        <v>46</v>
      </c>
      <c r="B76" s="98"/>
      <c r="C76" s="98"/>
      <c r="D76" s="98"/>
      <c r="E76" s="98" t="e">
        <f>SUM(E70:E72)</f>
        <v>#REF!</v>
      </c>
      <c r="F76" s="98"/>
      <c r="G76" s="130">
        <f>SUM(G70:G75)</f>
        <v>196092</v>
      </c>
      <c r="H76" s="130">
        <f>SUM(H70:H75)</f>
        <v>0</v>
      </c>
      <c r="I76" s="130">
        <f>SUM(I70:I75)</f>
        <v>0</v>
      </c>
      <c r="J76" s="130">
        <f>SUM(J70:J75)</f>
        <v>197780</v>
      </c>
      <c r="K76" s="133"/>
      <c r="L76" s="112"/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&amp;R3/B. sz. melléklet  a 8/2010. (IX. 20.) sz.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J39" sqref="J39"/>
    </sheetView>
  </sheetViews>
  <sheetFormatPr defaultColWidth="9.140625" defaultRowHeight="12.75"/>
  <cols>
    <col min="1" max="1" width="16.8515625" style="0" customWidth="1"/>
    <col min="4" max="4" width="4.421875" style="0" customWidth="1"/>
    <col min="5" max="5" width="0.13671875" style="0" hidden="1" customWidth="1"/>
    <col min="6" max="6" width="10.57421875" style="0" hidden="1" customWidth="1"/>
    <col min="7" max="7" width="15.8515625" style="0" customWidth="1"/>
    <col min="8" max="8" width="10.140625" style="0" hidden="1" customWidth="1"/>
    <col min="9" max="9" width="9.140625" style="0" hidden="1" customWidth="1"/>
    <col min="10" max="10" width="15.8515625" style="0" customWidth="1"/>
  </cols>
  <sheetData>
    <row r="1" spans="1:8" ht="0.75" customHeight="1">
      <c r="A1" s="226"/>
      <c r="B1" s="251"/>
      <c r="C1" s="251"/>
      <c r="D1" s="251"/>
      <c r="E1" s="251"/>
      <c r="F1" s="251"/>
      <c r="G1" s="251"/>
      <c r="H1" s="251"/>
    </row>
    <row r="2" spans="1:8" ht="15.75" hidden="1">
      <c r="A2" s="118"/>
      <c r="B2" s="35"/>
      <c r="C2" s="35"/>
      <c r="D2" s="35"/>
      <c r="E2" s="35"/>
      <c r="F2" s="35"/>
      <c r="G2" s="35"/>
      <c r="H2" s="35"/>
    </row>
    <row r="3" spans="1:8" ht="15.75" hidden="1">
      <c r="A3" s="226"/>
      <c r="B3" s="251"/>
      <c r="C3" s="251"/>
      <c r="D3" s="251"/>
      <c r="E3" s="251"/>
      <c r="F3" s="251"/>
      <c r="G3" s="251"/>
      <c r="H3" s="251"/>
    </row>
    <row r="4" spans="1:8" ht="15.75" hidden="1">
      <c r="A4" s="226"/>
      <c r="B4" s="251"/>
      <c r="C4" s="251"/>
      <c r="D4" s="251"/>
      <c r="E4" s="251"/>
      <c r="F4" s="251"/>
      <c r="G4" s="251"/>
      <c r="H4" s="251"/>
    </row>
    <row r="5" spans="1:8" ht="15.75" hidden="1">
      <c r="A5" s="226"/>
      <c r="B5" s="251"/>
      <c r="C5" s="251"/>
      <c r="D5" s="251"/>
      <c r="E5" s="251"/>
      <c r="F5" s="251"/>
      <c r="G5" s="251"/>
      <c r="H5" s="251"/>
    </row>
    <row r="6" spans="1:8" ht="15.75" hidden="1">
      <c r="A6" s="119"/>
      <c r="B6" s="35"/>
      <c r="C6" s="35"/>
      <c r="D6" s="35"/>
      <c r="E6" s="35"/>
      <c r="F6" s="35"/>
      <c r="G6" s="35"/>
      <c r="H6" s="35"/>
    </row>
    <row r="7" spans="1:8" ht="15.75" hidden="1">
      <c r="A7" s="119"/>
      <c r="B7" s="35"/>
      <c r="C7" s="35"/>
      <c r="D7" s="35"/>
      <c r="E7" s="35"/>
      <c r="F7" s="35"/>
      <c r="G7" s="35"/>
      <c r="H7" s="35"/>
    </row>
    <row r="8" spans="1:8" ht="15.75" hidden="1">
      <c r="A8" s="119"/>
      <c r="B8" s="35"/>
      <c r="C8" s="35"/>
      <c r="D8" s="35"/>
      <c r="E8" s="35"/>
      <c r="F8" s="35"/>
      <c r="G8" s="35"/>
      <c r="H8" s="35"/>
    </row>
    <row r="9" spans="1:8" ht="15.75" hidden="1">
      <c r="A9" s="119"/>
      <c r="B9" s="35"/>
      <c r="C9" s="35"/>
      <c r="D9" s="35"/>
      <c r="E9" s="35"/>
      <c r="F9" s="35"/>
      <c r="G9" s="35"/>
      <c r="H9" s="35"/>
    </row>
    <row r="10" spans="1:8" ht="15.75" hidden="1">
      <c r="A10" s="119"/>
      <c r="B10" s="35"/>
      <c r="C10" s="35"/>
      <c r="D10" s="35"/>
      <c r="E10" s="35"/>
      <c r="F10" s="35"/>
      <c r="G10" s="35"/>
      <c r="H10" s="35"/>
    </row>
    <row r="11" spans="1:8" ht="15.75" hidden="1">
      <c r="A11" s="28"/>
      <c r="B11" s="35"/>
      <c r="C11" s="35"/>
      <c r="D11" s="35"/>
      <c r="E11" s="35"/>
      <c r="F11" s="35"/>
      <c r="G11" s="35"/>
      <c r="H11" s="35"/>
    </row>
    <row r="12" spans="1:8" ht="0.75" customHeight="1" hidden="1">
      <c r="A12" s="35"/>
      <c r="B12" s="35"/>
      <c r="C12" s="35"/>
      <c r="D12" s="35"/>
      <c r="E12" s="35"/>
      <c r="F12" s="35"/>
      <c r="G12" s="35"/>
      <c r="H12" s="51"/>
    </row>
    <row r="13" spans="1:8" ht="14.25" hidden="1">
      <c r="A13" s="117"/>
      <c r="B13" s="121"/>
      <c r="C13" s="121"/>
      <c r="D13" s="121"/>
      <c r="E13" s="121"/>
      <c r="F13" s="121"/>
      <c r="G13" s="121"/>
      <c r="H13" s="121"/>
    </row>
    <row r="14" spans="1:8" ht="39.75" customHeight="1" hidden="1">
      <c r="A14" s="116"/>
      <c r="B14" s="61"/>
      <c r="C14" s="50"/>
      <c r="D14" s="61"/>
      <c r="E14" s="136"/>
      <c r="F14" s="136"/>
      <c r="G14" s="61"/>
      <c r="H14" s="61"/>
    </row>
    <row r="15" spans="1:8" ht="39.75" customHeight="1" hidden="1">
      <c r="A15" s="116"/>
      <c r="B15" s="61"/>
      <c r="C15" s="50"/>
      <c r="D15" s="50"/>
      <c r="E15" s="50"/>
      <c r="F15" s="50"/>
      <c r="G15" s="61"/>
      <c r="H15" s="61"/>
    </row>
    <row r="16" spans="1:8" ht="15.75" hidden="1">
      <c r="A16" s="117"/>
      <c r="B16" s="49"/>
      <c r="C16" s="49"/>
      <c r="D16" s="49"/>
      <c r="E16" s="49"/>
      <c r="F16" s="49"/>
      <c r="G16" s="49"/>
      <c r="H16" s="49"/>
    </row>
    <row r="17" ht="15.75">
      <c r="A17" s="2"/>
    </row>
    <row r="20" spans="1:11" ht="12.75">
      <c r="A20" s="98" t="s">
        <v>183</v>
      </c>
      <c r="B20" s="98"/>
      <c r="C20" s="98"/>
      <c r="D20" s="98"/>
      <c r="E20" s="98"/>
      <c r="F20" s="98"/>
      <c r="G20" s="98"/>
      <c r="H20" s="98"/>
      <c r="I20" s="98"/>
      <c r="K20" t="s">
        <v>184</v>
      </c>
    </row>
    <row r="21" spans="1:9" ht="12.75">
      <c r="A21" s="98"/>
      <c r="B21" s="98"/>
      <c r="C21" s="98"/>
      <c r="D21" s="98"/>
      <c r="E21" s="98"/>
      <c r="F21" s="98"/>
      <c r="G21" s="98"/>
      <c r="H21" s="98"/>
      <c r="I21" s="98"/>
    </row>
    <row r="22" spans="1:12" ht="12.75">
      <c r="A22" s="122"/>
      <c r="B22" s="122"/>
      <c r="C22" s="122"/>
      <c r="D22" s="122"/>
      <c r="E22" s="122"/>
      <c r="F22" s="122"/>
      <c r="G22" s="122"/>
      <c r="H22" s="122"/>
      <c r="I22" s="122"/>
      <c r="J22" s="123"/>
      <c r="K22" s="35"/>
      <c r="L22" s="35"/>
    </row>
    <row r="23" spans="1:12" ht="12.75">
      <c r="A23" s="108" t="s">
        <v>185</v>
      </c>
      <c r="B23" s="108"/>
      <c r="C23" s="108"/>
      <c r="D23" s="108"/>
      <c r="E23" s="108" t="s">
        <v>186</v>
      </c>
      <c r="F23" s="108"/>
      <c r="G23" s="107" t="s">
        <v>350</v>
      </c>
      <c r="H23" s="108"/>
      <c r="I23" s="108"/>
      <c r="J23" s="107" t="s">
        <v>350</v>
      </c>
      <c r="K23" s="107"/>
      <c r="L23" s="124"/>
    </row>
    <row r="24" spans="1:12" ht="12.75">
      <c r="A24" s="125"/>
      <c r="B24" s="125"/>
      <c r="C24" s="125"/>
      <c r="D24" s="125"/>
      <c r="E24" s="125"/>
      <c r="F24" s="125"/>
      <c r="G24" s="83" t="s">
        <v>187</v>
      </c>
      <c r="H24" s="125"/>
      <c r="I24" s="125"/>
      <c r="J24" s="83" t="s">
        <v>463</v>
      </c>
      <c r="K24" s="107"/>
      <c r="L24" s="124"/>
    </row>
    <row r="25" spans="1:12" ht="12.75">
      <c r="A25" s="108"/>
      <c r="B25" s="108"/>
      <c r="C25" s="108"/>
      <c r="D25" s="108"/>
      <c r="E25" s="108"/>
      <c r="F25" s="108"/>
      <c r="G25" s="107"/>
      <c r="H25" s="108"/>
      <c r="I25" s="108"/>
      <c r="J25" s="107"/>
      <c r="K25" s="107"/>
      <c r="L25" s="126"/>
    </row>
    <row r="26" spans="11:12" ht="12.75">
      <c r="K26" s="35"/>
      <c r="L26" s="35"/>
    </row>
    <row r="27" spans="1:12" ht="12.75">
      <c r="A27" s="127" t="s">
        <v>343</v>
      </c>
      <c r="G27" s="128"/>
      <c r="J27" s="128"/>
      <c r="K27" s="132"/>
      <c r="L27" s="112"/>
    </row>
    <row r="28" spans="1:12" ht="12.75">
      <c r="A28" s="102" t="s">
        <v>11</v>
      </c>
      <c r="B28" s="74"/>
      <c r="C28" s="74"/>
      <c r="G28" s="128">
        <v>6862</v>
      </c>
      <c r="J28" s="128">
        <v>6862</v>
      </c>
      <c r="K28" s="132"/>
      <c r="L28" s="113"/>
    </row>
    <row r="29" spans="1:12" ht="12.75">
      <c r="A29" s="102" t="s">
        <v>188</v>
      </c>
      <c r="B29" s="74"/>
      <c r="C29" s="74"/>
      <c r="G29" s="128">
        <v>1786</v>
      </c>
      <c r="J29" s="128">
        <v>1786</v>
      </c>
      <c r="K29" s="132"/>
      <c r="L29" s="113"/>
    </row>
    <row r="30" spans="1:12" ht="12.75">
      <c r="A30" t="s">
        <v>13</v>
      </c>
      <c r="E30">
        <v>11737</v>
      </c>
      <c r="G30" s="128">
        <v>12840</v>
      </c>
      <c r="J30" s="128">
        <v>13640</v>
      </c>
      <c r="K30" s="132"/>
      <c r="L30" s="111"/>
    </row>
    <row r="31" spans="1:12" ht="12.75">
      <c r="A31" t="s">
        <v>189</v>
      </c>
      <c r="G31" s="128"/>
      <c r="J31" s="128"/>
      <c r="K31" s="132"/>
      <c r="L31" s="111"/>
    </row>
    <row r="32" spans="1:12" ht="12.75">
      <c r="A32" t="s">
        <v>46</v>
      </c>
      <c r="E32" s="98">
        <v>31928</v>
      </c>
      <c r="G32" s="130">
        <f>SUM(G28:G31)</f>
        <v>21488</v>
      </c>
      <c r="H32" s="130">
        <f>SUM(H28:H31)</f>
        <v>0</v>
      </c>
      <c r="I32" s="130">
        <f>SUM(I28:I31)</f>
        <v>0</v>
      </c>
      <c r="J32" s="130">
        <f>SUM(J28:J31)</f>
        <v>22288</v>
      </c>
      <c r="K32" s="133"/>
      <c r="L32" s="112"/>
    </row>
    <row r="33" spans="7:12" ht="12.75">
      <c r="G33" s="128"/>
      <c r="J33" s="128"/>
      <c r="K33" s="132"/>
      <c r="L33" s="112"/>
    </row>
    <row r="34" spans="11:12" ht="12.75">
      <c r="K34" s="35"/>
      <c r="L34" s="112"/>
    </row>
    <row r="35" spans="1:12" ht="12.75">
      <c r="A35" s="127" t="s">
        <v>352</v>
      </c>
      <c r="K35" s="35"/>
      <c r="L35" s="112"/>
    </row>
    <row r="36" spans="1:12" ht="12.75">
      <c r="A36" t="s">
        <v>11</v>
      </c>
      <c r="G36" s="86">
        <v>3661</v>
      </c>
      <c r="J36" s="86">
        <v>3661</v>
      </c>
      <c r="K36" s="109"/>
      <c r="L36" s="111"/>
    </row>
    <row r="37" spans="1:12" ht="12.75">
      <c r="A37" t="s">
        <v>188</v>
      </c>
      <c r="G37" s="86">
        <v>979</v>
      </c>
      <c r="J37" s="86">
        <v>979</v>
      </c>
      <c r="K37" s="109"/>
      <c r="L37" s="111"/>
    </row>
    <row r="38" spans="1:12" ht="12.75">
      <c r="A38" t="s">
        <v>13</v>
      </c>
      <c r="G38" s="86">
        <v>1880</v>
      </c>
      <c r="J38" s="86">
        <v>2067</v>
      </c>
      <c r="K38" s="109"/>
      <c r="L38" s="111"/>
    </row>
    <row r="39" spans="1:12" ht="12.75">
      <c r="A39" t="s">
        <v>46</v>
      </c>
      <c r="G39" s="100">
        <f>SUM(G36:G38)</f>
        <v>6520</v>
      </c>
      <c r="H39">
        <f>SUM(H36:H38)</f>
        <v>0</v>
      </c>
      <c r="I39">
        <f>SUM(I36:I38)</f>
        <v>0</v>
      </c>
      <c r="J39" s="100">
        <f>SUM(J36:J38)</f>
        <v>6707</v>
      </c>
      <c r="K39" s="134"/>
      <c r="L39" s="112"/>
    </row>
    <row r="40" spans="11:12" ht="12.75">
      <c r="K40" s="35"/>
      <c r="L40" s="112"/>
    </row>
    <row r="41" spans="11:12" ht="12.75">
      <c r="K41" s="35"/>
      <c r="L41" s="112"/>
    </row>
    <row r="42" spans="1:12" ht="12.75">
      <c r="A42" s="98" t="s">
        <v>190</v>
      </c>
      <c r="B42" s="98"/>
      <c r="C42" s="98"/>
      <c r="D42" s="98"/>
      <c r="E42" s="98"/>
      <c r="F42" s="98"/>
      <c r="G42" s="131">
        <f>G32+G39</f>
        <v>28008</v>
      </c>
      <c r="H42" s="131">
        <f>H32+H39</f>
        <v>0</v>
      </c>
      <c r="I42" s="131">
        <f>I32+I39</f>
        <v>0</v>
      </c>
      <c r="J42" s="131">
        <f>J32+J39</f>
        <v>28995</v>
      </c>
      <c r="K42" s="135"/>
      <c r="L42" s="112"/>
    </row>
    <row r="43" spans="11:12" ht="12.75">
      <c r="K43" s="35"/>
      <c r="L43" s="112"/>
    </row>
    <row r="44" spans="1:12" ht="12.75">
      <c r="A44" s="98" t="s">
        <v>11</v>
      </c>
      <c r="G44" s="131">
        <f aca="true" t="shared" si="0" ref="G44:J46">G28+G36</f>
        <v>10523</v>
      </c>
      <c r="H44" s="131">
        <f t="shared" si="0"/>
        <v>0</v>
      </c>
      <c r="I44" s="131">
        <f t="shared" si="0"/>
        <v>0</v>
      </c>
      <c r="J44" s="131">
        <f t="shared" si="0"/>
        <v>10523</v>
      </c>
      <c r="K44" s="135"/>
      <c r="L44" s="112"/>
    </row>
    <row r="45" spans="1:12" ht="12.75">
      <c r="A45" s="98" t="s">
        <v>188</v>
      </c>
      <c r="G45" s="131">
        <f t="shared" si="0"/>
        <v>2765</v>
      </c>
      <c r="H45" s="131">
        <f t="shared" si="0"/>
        <v>0</v>
      </c>
      <c r="I45" s="131">
        <f t="shared" si="0"/>
        <v>0</v>
      </c>
      <c r="J45" s="131">
        <f t="shared" si="0"/>
        <v>2765</v>
      </c>
      <c r="K45" s="135"/>
      <c r="L45" s="112"/>
    </row>
    <row r="46" spans="1:12" ht="12.75">
      <c r="A46" s="98" t="s">
        <v>13</v>
      </c>
      <c r="G46" s="131">
        <f t="shared" si="0"/>
        <v>14720</v>
      </c>
      <c r="H46" s="131">
        <f t="shared" si="0"/>
        <v>0</v>
      </c>
      <c r="I46" s="131">
        <f t="shared" si="0"/>
        <v>0</v>
      </c>
      <c r="J46" s="131">
        <f t="shared" si="0"/>
        <v>15707</v>
      </c>
      <c r="K46" s="135"/>
      <c r="L46" s="112"/>
    </row>
    <row r="47" spans="1:12" ht="12.75">
      <c r="A47" s="98" t="s">
        <v>189</v>
      </c>
      <c r="G47" s="131"/>
      <c r="H47" s="131">
        <f>H31</f>
        <v>0</v>
      </c>
      <c r="I47" s="131">
        <f>I31</f>
        <v>0</v>
      </c>
      <c r="J47" s="131">
        <f>J31</f>
        <v>0</v>
      </c>
      <c r="K47" s="135"/>
      <c r="L47" s="112"/>
    </row>
    <row r="48" spans="1:12" ht="12.75">
      <c r="A48" s="98" t="s">
        <v>46</v>
      </c>
      <c r="G48" s="131">
        <f>SUM(G44:G47)</f>
        <v>28008</v>
      </c>
      <c r="H48" s="131">
        <f>SUM(H44:H47)</f>
        <v>0</v>
      </c>
      <c r="I48" s="131">
        <f>SUM(I44:I47)</f>
        <v>0</v>
      </c>
      <c r="J48" s="131">
        <f>SUM(J44:J47)</f>
        <v>28995</v>
      </c>
      <c r="K48" s="135"/>
      <c r="L48" s="112"/>
    </row>
    <row r="49" spans="11:12" ht="12.75">
      <c r="K49" s="35"/>
      <c r="L49" s="35"/>
    </row>
    <row r="50" spans="11:12" ht="12.75">
      <c r="K50" s="35"/>
      <c r="L50" s="35"/>
    </row>
    <row r="51" spans="11:12" ht="12.75">
      <c r="K51" s="35"/>
      <c r="L51" s="35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&amp;R3/C. sz. melléklet  a 8/2010. (IX. 20.)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6"/>
  <sheetViews>
    <sheetView workbookViewId="0" topLeftCell="A56">
      <selection activeCell="C56" sqref="C56"/>
    </sheetView>
  </sheetViews>
  <sheetFormatPr defaultColWidth="9.140625" defaultRowHeight="12.75"/>
  <cols>
    <col min="1" max="1" width="33.00390625" style="20" customWidth="1"/>
    <col min="2" max="2" width="22.7109375" style="19" customWidth="1"/>
    <col min="3" max="3" width="22.28125" style="19" customWidth="1"/>
    <col min="4" max="4" width="14.8515625" style="19" customWidth="1"/>
    <col min="5" max="5" width="12.8515625" style="19" customWidth="1"/>
    <col min="6" max="6" width="16.7109375" style="19" customWidth="1"/>
    <col min="7" max="16384" width="9.140625" style="19" customWidth="1"/>
  </cols>
  <sheetData>
    <row r="1" spans="1:6" ht="0.75" customHeight="1">
      <c r="A1" s="226"/>
      <c r="B1" s="232"/>
      <c r="C1" s="232"/>
      <c r="D1" s="232"/>
      <c r="E1" s="232"/>
      <c r="F1" s="232"/>
    </row>
    <row r="2" spans="1:6" ht="15.75" hidden="1">
      <c r="A2" s="226"/>
      <c r="B2" s="232"/>
      <c r="C2" s="232"/>
      <c r="D2" s="232"/>
      <c r="E2" s="232"/>
      <c r="F2" s="232"/>
    </row>
    <row r="3" spans="1:6" ht="15" hidden="1">
      <c r="A3" s="178"/>
      <c r="B3" s="179"/>
      <c r="C3" s="179"/>
      <c r="D3" s="179"/>
      <c r="E3" s="179"/>
      <c r="F3" s="180"/>
    </row>
    <row r="4" spans="1:6" ht="15.75" customHeight="1" hidden="1">
      <c r="A4" s="210"/>
      <c r="B4" s="116"/>
      <c r="C4" s="116"/>
      <c r="D4" s="211"/>
      <c r="E4" s="212"/>
      <c r="F4" s="116"/>
    </row>
    <row r="5" spans="1:6" ht="15.75" customHeight="1" hidden="1">
      <c r="A5" s="210"/>
      <c r="B5" s="116"/>
      <c r="C5" s="181"/>
      <c r="D5" s="211"/>
      <c r="E5" s="212"/>
      <c r="F5" s="116"/>
    </row>
    <row r="6" spans="1:6" ht="12" customHeight="1" hidden="1">
      <c r="A6" s="174"/>
      <c r="B6" s="175"/>
      <c r="C6" s="175"/>
      <c r="D6" s="175"/>
      <c r="E6" s="176"/>
      <c r="F6" s="175"/>
    </row>
    <row r="7" spans="1:6" ht="12" customHeight="1" hidden="1">
      <c r="A7" s="174"/>
      <c r="B7" s="175"/>
      <c r="C7" s="175"/>
      <c r="D7" s="175"/>
      <c r="E7" s="176"/>
      <c r="F7" s="175"/>
    </row>
    <row r="8" spans="1:6" ht="12" customHeight="1" hidden="1">
      <c r="A8" s="174"/>
      <c r="B8" s="175"/>
      <c r="C8" s="175"/>
      <c r="D8" s="175"/>
      <c r="E8" s="176"/>
      <c r="F8" s="175"/>
    </row>
    <row r="9" spans="1:6" ht="12" customHeight="1" hidden="1">
      <c r="A9" s="174"/>
      <c r="B9" s="175"/>
      <c r="C9" s="175"/>
      <c r="D9" s="175"/>
      <c r="E9" s="176"/>
      <c r="F9" s="175"/>
    </row>
    <row r="10" spans="1:6" ht="12" customHeight="1" hidden="1">
      <c r="A10" s="174"/>
      <c r="B10" s="175"/>
      <c r="C10" s="175"/>
      <c r="D10" s="175"/>
      <c r="E10" s="176"/>
      <c r="F10" s="175"/>
    </row>
    <row r="11" spans="1:6" ht="12" customHeight="1" hidden="1">
      <c r="A11" s="174"/>
      <c r="B11" s="175"/>
      <c r="C11" s="175"/>
      <c r="D11" s="175"/>
      <c r="E11" s="176"/>
      <c r="F11" s="175"/>
    </row>
    <row r="12" spans="1:6" ht="12" customHeight="1" hidden="1">
      <c r="A12" s="174"/>
      <c r="B12" s="175"/>
      <c r="C12" s="175"/>
      <c r="D12" s="175"/>
      <c r="E12" s="176"/>
      <c r="F12" s="175"/>
    </row>
    <row r="13" spans="1:6" ht="12" customHeight="1" hidden="1">
      <c r="A13" s="174"/>
      <c r="B13" s="175"/>
      <c r="C13" s="175"/>
      <c r="D13" s="175"/>
      <c r="E13" s="176"/>
      <c r="F13" s="175"/>
    </row>
    <row r="14" spans="1:6" ht="12" customHeight="1" hidden="1">
      <c r="A14" s="174"/>
      <c r="B14" s="175"/>
      <c r="C14" s="175"/>
      <c r="D14" s="175"/>
      <c r="E14" s="176"/>
      <c r="F14" s="175"/>
    </row>
    <row r="15" spans="1:6" ht="12" customHeight="1" hidden="1">
      <c r="A15" s="174"/>
      <c r="B15" s="175"/>
      <c r="C15" s="175"/>
      <c r="D15" s="175"/>
      <c r="E15" s="176"/>
      <c r="F15" s="175"/>
    </row>
    <row r="16" spans="1:6" ht="12" customHeight="1" hidden="1">
      <c r="A16" s="174"/>
      <c r="B16" s="175"/>
      <c r="C16" s="175"/>
      <c r="D16" s="175"/>
      <c r="E16" s="176"/>
      <c r="F16" s="175"/>
    </row>
    <row r="17" spans="1:6" ht="12" customHeight="1" hidden="1">
      <c r="A17" s="174"/>
      <c r="B17" s="175"/>
      <c r="C17" s="175"/>
      <c r="D17" s="175"/>
      <c r="E17" s="176"/>
      <c r="F17" s="175"/>
    </row>
    <row r="18" spans="1:6" ht="12" customHeight="1" hidden="1">
      <c r="A18" s="174"/>
      <c r="B18" s="175"/>
      <c r="C18" s="175"/>
      <c r="D18" s="175"/>
      <c r="E18" s="176"/>
      <c r="F18" s="175"/>
    </row>
    <row r="19" spans="1:6" ht="12" customHeight="1" hidden="1">
      <c r="A19" s="174"/>
      <c r="B19" s="175"/>
      <c r="C19" s="175"/>
      <c r="D19" s="175"/>
      <c r="E19" s="176"/>
      <c r="F19" s="175"/>
    </row>
    <row r="20" spans="1:6" ht="12" customHeight="1" hidden="1">
      <c r="A20" s="174"/>
      <c r="B20" s="175"/>
      <c r="C20" s="175"/>
      <c r="D20" s="175"/>
      <c r="E20" s="176"/>
      <c r="F20" s="175"/>
    </row>
    <row r="21" spans="1:6" ht="12" customHeight="1" hidden="1">
      <c r="A21" s="174"/>
      <c r="B21" s="175"/>
      <c r="C21" s="175"/>
      <c r="D21" s="175"/>
      <c r="E21" s="176"/>
      <c r="F21" s="175"/>
    </row>
    <row r="22" spans="1:6" ht="12" customHeight="1" hidden="1">
      <c r="A22" s="174"/>
      <c r="B22" s="175"/>
      <c r="C22" s="175"/>
      <c r="D22" s="175"/>
      <c r="E22" s="176"/>
      <c r="F22" s="175"/>
    </row>
    <row r="23" spans="1:6" ht="12" customHeight="1" hidden="1">
      <c r="A23" s="174"/>
      <c r="B23" s="175"/>
      <c r="C23" s="175"/>
      <c r="D23" s="175"/>
      <c r="E23" s="176"/>
      <c r="F23" s="175"/>
    </row>
    <row r="24" spans="1:6" ht="12" customHeight="1" hidden="1">
      <c r="A24" s="174"/>
      <c r="B24" s="175"/>
      <c r="C24" s="175"/>
      <c r="D24" s="175"/>
      <c r="E24" s="176"/>
      <c r="F24" s="175"/>
    </row>
    <row r="25" spans="1:6" ht="12" customHeight="1" hidden="1">
      <c r="A25" s="174"/>
      <c r="B25" s="175"/>
      <c r="C25" s="175"/>
      <c r="D25" s="175"/>
      <c r="E25" s="176"/>
      <c r="F25" s="175"/>
    </row>
    <row r="26" spans="1:6" ht="12" customHeight="1" hidden="1">
      <c r="A26" s="174"/>
      <c r="B26" s="175"/>
      <c r="C26" s="175"/>
      <c r="D26" s="175"/>
      <c r="E26" s="176"/>
      <c r="F26" s="175"/>
    </row>
    <row r="27" spans="1:6" ht="12" customHeight="1" hidden="1">
      <c r="A27" s="174"/>
      <c r="B27" s="175"/>
      <c r="C27" s="175"/>
      <c r="D27" s="175"/>
      <c r="E27" s="176"/>
      <c r="F27" s="175"/>
    </row>
    <row r="28" spans="1:6" ht="12" customHeight="1" hidden="1">
      <c r="A28" s="174"/>
      <c r="B28" s="175"/>
      <c r="C28" s="175"/>
      <c r="D28" s="175"/>
      <c r="E28" s="176"/>
      <c r="F28" s="175"/>
    </row>
    <row r="29" spans="1:6" ht="12" customHeight="1" hidden="1">
      <c r="A29" s="174"/>
      <c r="B29" s="175"/>
      <c r="C29" s="175"/>
      <c r="D29" s="175"/>
      <c r="E29" s="176"/>
      <c r="F29" s="175"/>
    </row>
    <row r="30" spans="1:6" ht="12" customHeight="1" hidden="1">
      <c r="A30" s="174"/>
      <c r="B30" s="175"/>
      <c r="C30" s="175"/>
      <c r="D30" s="175"/>
      <c r="E30" s="176"/>
      <c r="F30" s="175"/>
    </row>
    <row r="31" spans="1:6" ht="12" customHeight="1" hidden="1">
      <c r="A31" s="174"/>
      <c r="B31" s="175"/>
      <c r="C31" s="175"/>
      <c r="D31" s="175"/>
      <c r="E31" s="176"/>
      <c r="F31" s="175"/>
    </row>
    <row r="32" spans="1:6" ht="12" customHeight="1" hidden="1">
      <c r="A32" s="174"/>
      <c r="B32" s="175"/>
      <c r="C32" s="175"/>
      <c r="D32" s="175"/>
      <c r="E32" s="176"/>
      <c r="F32" s="175"/>
    </row>
    <row r="33" spans="1:6" ht="12" customHeight="1" hidden="1">
      <c r="A33" s="174"/>
      <c r="B33" s="175"/>
      <c r="C33" s="175"/>
      <c r="D33" s="175"/>
      <c r="E33" s="176"/>
      <c r="F33" s="175"/>
    </row>
    <row r="34" spans="1:6" ht="12" customHeight="1" hidden="1">
      <c r="A34" s="174"/>
      <c r="B34" s="175"/>
      <c r="C34" s="175"/>
      <c r="D34" s="175"/>
      <c r="E34" s="176"/>
      <c r="F34" s="175"/>
    </row>
    <row r="35" spans="1:6" ht="13.5" customHeight="1" hidden="1">
      <c r="A35" s="177"/>
      <c r="B35" s="176"/>
      <c r="C35" s="176"/>
      <c r="D35" s="176"/>
      <c r="E35" s="176"/>
      <c r="F35" s="176"/>
    </row>
    <row r="36" ht="14.25" hidden="1"/>
    <row r="37" ht="14.25" hidden="1"/>
    <row r="38" spans="1:5" ht="14.25">
      <c r="A38"/>
      <c r="B38"/>
      <c r="C38"/>
      <c r="D38"/>
      <c r="E38"/>
    </row>
    <row r="39" spans="1:5" ht="15.75">
      <c r="A39" s="233" t="s">
        <v>208</v>
      </c>
      <c r="B39" s="233"/>
      <c r="C39" s="233"/>
      <c r="D39" s="73"/>
      <c r="E39" s="73"/>
    </row>
    <row r="40" spans="1:5" ht="15.75">
      <c r="A40" s="233" t="s">
        <v>209</v>
      </c>
      <c r="B40" s="233"/>
      <c r="C40" s="233"/>
      <c r="D40" s="73"/>
      <c r="E40" s="73"/>
    </row>
    <row r="41" spans="1:5" ht="14.25">
      <c r="A41"/>
      <c r="B41"/>
      <c r="C41" s="10" t="s">
        <v>210</v>
      </c>
      <c r="D41"/>
      <c r="E41"/>
    </row>
    <row r="42" spans="1:5" ht="14.25">
      <c r="A42" s="115" t="s">
        <v>0</v>
      </c>
      <c r="B42" s="115" t="s">
        <v>345</v>
      </c>
      <c r="C42" s="115" t="s">
        <v>437</v>
      </c>
      <c r="D42" s="115"/>
      <c r="E42" s="115"/>
    </row>
    <row r="43" spans="1:5" ht="14.25">
      <c r="A43"/>
      <c r="B43"/>
      <c r="C43"/>
      <c r="D43"/>
      <c r="E43"/>
    </row>
    <row r="44" spans="1:5" ht="14.25">
      <c r="A44" s="35"/>
      <c r="B44"/>
      <c r="C44"/>
      <c r="D44"/>
      <c r="E44"/>
    </row>
    <row r="45" spans="1:5" ht="14.25">
      <c r="A45" s="207" t="s">
        <v>211</v>
      </c>
      <c r="B45" s="206">
        <v>25170</v>
      </c>
      <c r="C45" s="206">
        <v>25377</v>
      </c>
      <c r="D45" s="86"/>
      <c r="E45" s="149"/>
    </row>
    <row r="46" spans="1:5" ht="14.25">
      <c r="A46" s="35" t="s">
        <v>212</v>
      </c>
      <c r="B46" s="86">
        <v>2097</v>
      </c>
      <c r="C46" s="86">
        <v>2097</v>
      </c>
      <c r="D46" s="86"/>
      <c r="E46" s="149"/>
    </row>
    <row r="47" spans="1:5" ht="14.25">
      <c r="A47" s="35" t="s">
        <v>213</v>
      </c>
      <c r="B47" s="86">
        <v>830</v>
      </c>
      <c r="C47" s="86">
        <v>830</v>
      </c>
      <c r="D47" s="86"/>
      <c r="E47" s="149"/>
    </row>
    <row r="48" spans="1:5" ht="14.25">
      <c r="A48" s="35" t="s">
        <v>214</v>
      </c>
      <c r="B48" s="86">
        <v>2738</v>
      </c>
      <c r="C48" s="86">
        <v>2738</v>
      </c>
      <c r="D48" s="86"/>
      <c r="E48" s="149"/>
    </row>
    <row r="49" spans="1:5" ht="14.25">
      <c r="A49" s="35" t="s">
        <v>215</v>
      </c>
      <c r="B49" s="86">
        <v>1044</v>
      </c>
      <c r="C49" s="86">
        <v>1044</v>
      </c>
      <c r="D49" s="86"/>
      <c r="E49" s="149"/>
    </row>
    <row r="50" spans="1:5" ht="14.25">
      <c r="A50" s="35"/>
      <c r="B50" s="86"/>
      <c r="C50" s="86"/>
      <c r="D50" s="86"/>
      <c r="E50" s="149"/>
    </row>
    <row r="51" spans="1:5" ht="14.25">
      <c r="A51" s="35" t="s">
        <v>216</v>
      </c>
      <c r="B51" s="86">
        <v>1191</v>
      </c>
      <c r="C51" s="86">
        <v>1191</v>
      </c>
      <c r="D51" s="86"/>
      <c r="E51" s="149"/>
    </row>
    <row r="52" spans="1:5" ht="14.25">
      <c r="A52" s="35" t="s">
        <v>217</v>
      </c>
      <c r="B52" s="86"/>
      <c r="C52" s="86"/>
      <c r="D52" s="86"/>
      <c r="E52" s="149"/>
    </row>
    <row r="53" spans="1:5" ht="14.25">
      <c r="A53" s="35" t="s">
        <v>218</v>
      </c>
      <c r="B53" s="86">
        <v>455</v>
      </c>
      <c r="C53" s="86">
        <v>455</v>
      </c>
      <c r="D53" s="86"/>
      <c r="E53" s="149"/>
    </row>
    <row r="54" spans="1:5" ht="14.25">
      <c r="A54" s="35" t="s">
        <v>219</v>
      </c>
      <c r="B54" s="86"/>
      <c r="C54" s="86"/>
      <c r="D54" s="86"/>
      <c r="E54" s="149"/>
    </row>
    <row r="55" spans="1:5" ht="14.25">
      <c r="A55" s="62" t="s">
        <v>383</v>
      </c>
      <c r="B55" s="86">
        <v>1946</v>
      </c>
      <c r="C55" s="86">
        <v>3768</v>
      </c>
      <c r="D55" s="86"/>
      <c r="E55" s="149"/>
    </row>
    <row r="56" spans="1:5" ht="14.25">
      <c r="A56" s="62" t="s">
        <v>384</v>
      </c>
      <c r="B56" s="86">
        <v>141</v>
      </c>
      <c r="C56" s="86">
        <v>141</v>
      </c>
      <c r="D56" s="86"/>
      <c r="E56" s="149"/>
    </row>
    <row r="57" spans="1:5" ht="14.25">
      <c r="A57" s="35" t="s">
        <v>220</v>
      </c>
      <c r="B57" s="86"/>
      <c r="C57" s="86"/>
      <c r="D57" s="86"/>
      <c r="E57" s="149"/>
    </row>
    <row r="58" spans="1:5" ht="14.25">
      <c r="A58" s="35" t="s">
        <v>221</v>
      </c>
      <c r="B58" s="86">
        <v>1000</v>
      </c>
      <c r="C58" s="86">
        <v>1000</v>
      </c>
      <c r="D58" s="86"/>
      <c r="E58" s="149"/>
    </row>
    <row r="59" spans="1:5" ht="14.25">
      <c r="A59" s="35" t="s">
        <v>222</v>
      </c>
      <c r="B59" s="86"/>
      <c r="C59" s="86"/>
      <c r="D59" s="86"/>
      <c r="E59" s="149"/>
    </row>
    <row r="60" spans="1:5" ht="14.25">
      <c r="A60" s="62" t="s">
        <v>223</v>
      </c>
      <c r="B60" s="86">
        <v>140</v>
      </c>
      <c r="C60" s="86">
        <v>140</v>
      </c>
      <c r="D60" s="86"/>
      <c r="E60" s="149"/>
    </row>
    <row r="61" spans="1:5" ht="14.25">
      <c r="A61" s="62" t="s">
        <v>224</v>
      </c>
      <c r="B61" s="86"/>
      <c r="C61" s="86"/>
      <c r="D61" s="86"/>
      <c r="E61" s="149"/>
    </row>
    <row r="62" spans="1:5" ht="14.25">
      <c r="A62" s="35" t="s">
        <v>225</v>
      </c>
      <c r="B62" s="86"/>
      <c r="C62" s="86"/>
      <c r="D62" s="86"/>
      <c r="E62" s="149"/>
    </row>
    <row r="63" spans="1:5" ht="14.25">
      <c r="A63" s="35" t="s">
        <v>226</v>
      </c>
      <c r="B63" s="86">
        <v>120</v>
      </c>
      <c r="C63" s="86">
        <v>120</v>
      </c>
      <c r="D63" s="86"/>
      <c r="E63" s="149"/>
    </row>
    <row r="64" spans="1:5" ht="14.25">
      <c r="A64" s="35" t="s">
        <v>227</v>
      </c>
      <c r="B64" s="86">
        <v>200</v>
      </c>
      <c r="C64" s="86">
        <v>200</v>
      </c>
      <c r="D64" s="86"/>
      <c r="E64" s="149"/>
    </row>
    <row r="65" spans="1:5" ht="14.25">
      <c r="A65" s="35" t="s">
        <v>228</v>
      </c>
      <c r="B65" s="86">
        <v>332</v>
      </c>
      <c r="C65" s="86">
        <v>332</v>
      </c>
      <c r="D65" s="86"/>
      <c r="E65" s="149"/>
    </row>
    <row r="66" spans="1:5" ht="14.25">
      <c r="A66" s="35" t="s">
        <v>229</v>
      </c>
      <c r="B66" s="86">
        <v>3400</v>
      </c>
      <c r="C66" s="86">
        <v>3400</v>
      </c>
      <c r="D66" s="86"/>
      <c r="E66" s="149"/>
    </row>
    <row r="67" spans="1:5" ht="14.25">
      <c r="A67" s="62" t="s">
        <v>230</v>
      </c>
      <c r="B67" s="86">
        <v>352</v>
      </c>
      <c r="C67" s="86">
        <v>352</v>
      </c>
      <c r="D67" s="86"/>
      <c r="E67" s="149"/>
    </row>
    <row r="68" spans="1:5" ht="14.25">
      <c r="A68" s="62" t="s">
        <v>231</v>
      </c>
      <c r="B68" s="86"/>
      <c r="C68" s="86"/>
      <c r="D68" s="86"/>
      <c r="E68" s="149"/>
    </row>
    <row r="69" spans="1:5" ht="14.25">
      <c r="A69" s="35" t="s">
        <v>232</v>
      </c>
      <c r="B69" s="86">
        <v>1964</v>
      </c>
      <c r="C69" s="86">
        <v>1964</v>
      </c>
      <c r="D69" s="86"/>
      <c r="E69" s="149"/>
    </row>
    <row r="70" spans="1:5" ht="14.25">
      <c r="A70" s="62" t="s">
        <v>233</v>
      </c>
      <c r="B70" s="86">
        <v>20</v>
      </c>
      <c r="C70" s="86">
        <v>20</v>
      </c>
      <c r="D70" s="86"/>
      <c r="E70" s="149"/>
    </row>
    <row r="71" spans="1:5" ht="14.25">
      <c r="A71" s="35" t="s">
        <v>234</v>
      </c>
      <c r="B71" s="86">
        <v>110</v>
      </c>
      <c r="C71" s="86">
        <v>110</v>
      </c>
      <c r="D71" s="86"/>
      <c r="E71" s="149"/>
    </row>
    <row r="72" spans="1:5" ht="14.25">
      <c r="A72" s="62" t="s">
        <v>385</v>
      </c>
      <c r="B72" s="86">
        <v>3430</v>
      </c>
      <c r="C72" s="86">
        <v>3430</v>
      </c>
      <c r="D72" s="86"/>
      <c r="E72" s="149"/>
    </row>
    <row r="73" spans="1:5" ht="14.25">
      <c r="A73" s="62" t="s">
        <v>386</v>
      </c>
      <c r="B73" s="86">
        <v>116</v>
      </c>
      <c r="C73" s="86">
        <v>116</v>
      </c>
      <c r="D73" s="86"/>
      <c r="E73" s="149"/>
    </row>
    <row r="74" spans="1:5" ht="14.25">
      <c r="A74" s="62"/>
      <c r="B74" s="86"/>
      <c r="C74" s="86"/>
      <c r="D74" s="86"/>
      <c r="E74" s="149"/>
    </row>
    <row r="75" spans="1:5" ht="14.25">
      <c r="A75" s="62" t="s">
        <v>387</v>
      </c>
      <c r="B75" s="86">
        <v>2063</v>
      </c>
      <c r="C75" s="86">
        <v>2063</v>
      </c>
      <c r="D75" s="86"/>
      <c r="E75" s="149"/>
    </row>
    <row r="76" spans="1:5" ht="14.25">
      <c r="A76" s="35" t="s">
        <v>235</v>
      </c>
      <c r="B76" s="86">
        <v>100</v>
      </c>
      <c r="C76" s="86">
        <v>100</v>
      </c>
      <c r="D76" s="86"/>
      <c r="E76" s="149"/>
    </row>
    <row r="77" spans="1:5" ht="14.25">
      <c r="A77" s="62" t="s">
        <v>236</v>
      </c>
      <c r="B77" s="86"/>
      <c r="C77" s="86"/>
      <c r="D77" s="86"/>
      <c r="E77" s="149"/>
    </row>
    <row r="78" spans="1:5" ht="14.25">
      <c r="A78" s="35" t="s">
        <v>237</v>
      </c>
      <c r="B78" s="86">
        <v>10487</v>
      </c>
      <c r="C78" s="86">
        <v>10487</v>
      </c>
      <c r="D78" s="86"/>
      <c r="E78" s="149"/>
    </row>
    <row r="79" spans="1:5" ht="14.25">
      <c r="A79" s="62" t="s">
        <v>238</v>
      </c>
      <c r="B79" s="86">
        <v>1302</v>
      </c>
      <c r="C79" s="86">
        <v>1302</v>
      </c>
      <c r="D79" s="86"/>
      <c r="E79" s="149"/>
    </row>
    <row r="80" spans="1:5" ht="14.25">
      <c r="A80" s="35"/>
      <c r="B80" s="86"/>
      <c r="C80" s="86"/>
      <c r="D80"/>
      <c r="E80" s="149"/>
    </row>
    <row r="81" spans="1:5" ht="14.25">
      <c r="A81" s="35"/>
      <c r="B81" s="86"/>
      <c r="C81"/>
      <c r="D81"/>
      <c r="E81" s="149"/>
    </row>
    <row r="82" spans="1:5" ht="15.75">
      <c r="A82" s="160" t="s">
        <v>239</v>
      </c>
      <c r="B82" s="161">
        <f>SUM(B45:B80)</f>
        <v>60748</v>
      </c>
      <c r="C82" s="161">
        <f>SUM(C45:C80)</f>
        <v>62777</v>
      </c>
      <c r="D82" s="161"/>
      <c r="E82" s="162"/>
    </row>
    <row r="83" spans="1:5" ht="14.25">
      <c r="A83" s="35"/>
      <c r="B83"/>
      <c r="C83"/>
      <c r="D83"/>
      <c r="E83" s="149"/>
    </row>
    <row r="84" spans="1:5" ht="14.25">
      <c r="A84" s="207" t="s">
        <v>240</v>
      </c>
      <c r="B84" s="206">
        <v>12578</v>
      </c>
      <c r="C84" s="206">
        <v>12634</v>
      </c>
      <c r="D84" s="86"/>
      <c r="E84" s="149"/>
    </row>
    <row r="85" spans="1:5" ht="14.25">
      <c r="A85" s="35" t="s">
        <v>388</v>
      </c>
      <c r="B85" s="86">
        <v>786</v>
      </c>
      <c r="C85" s="86">
        <v>786</v>
      </c>
      <c r="D85" s="86"/>
      <c r="E85" s="149"/>
    </row>
    <row r="86" spans="1:5" ht="14.25">
      <c r="A86" s="35" t="s">
        <v>389</v>
      </c>
      <c r="B86" s="86">
        <v>262</v>
      </c>
      <c r="C86" s="86">
        <v>262</v>
      </c>
      <c r="D86" s="86"/>
      <c r="E86" s="149"/>
    </row>
    <row r="87" spans="1:5" ht="14.25">
      <c r="A87" s="35" t="s">
        <v>390</v>
      </c>
      <c r="B87" s="86">
        <v>524</v>
      </c>
      <c r="C87" s="86">
        <v>524</v>
      </c>
      <c r="D87" s="86"/>
      <c r="E87" s="149"/>
    </row>
    <row r="88" spans="1:5" ht="14.25">
      <c r="A88" s="62" t="s">
        <v>391</v>
      </c>
      <c r="B88" s="86">
        <v>1330</v>
      </c>
      <c r="C88" s="86">
        <v>1330</v>
      </c>
      <c r="D88" s="86"/>
      <c r="E88" s="149"/>
    </row>
    <row r="89" spans="1:5" ht="14.25">
      <c r="A89" s="35" t="s">
        <v>241</v>
      </c>
      <c r="B89" s="86"/>
      <c r="C89" s="86"/>
      <c r="D89" s="86"/>
      <c r="E89" s="149"/>
    </row>
    <row r="90" spans="1:5" ht="14.25">
      <c r="A90" s="35" t="s">
        <v>242</v>
      </c>
      <c r="B90" s="86"/>
      <c r="C90" s="86"/>
      <c r="D90" s="86"/>
      <c r="E90" s="149"/>
    </row>
    <row r="91" spans="1:5" ht="14.25">
      <c r="A91" s="62"/>
      <c r="B91" s="86"/>
      <c r="C91" s="86"/>
      <c r="D91"/>
      <c r="E91" s="149"/>
    </row>
    <row r="92" spans="1:5" ht="15.75">
      <c r="A92" s="160" t="s">
        <v>243</v>
      </c>
      <c r="B92" s="161">
        <f>SUM(B84:B91)</f>
        <v>15480</v>
      </c>
      <c r="C92" s="161">
        <f>SUM(C84:C90)</f>
        <v>15536</v>
      </c>
      <c r="D92" s="161"/>
      <c r="E92" s="162"/>
    </row>
    <row r="93" spans="1:5" ht="14.25">
      <c r="A93"/>
      <c r="B93"/>
      <c r="C93"/>
      <c r="D93"/>
      <c r="E93" s="149"/>
    </row>
    <row r="94" spans="1:5" ht="14.25">
      <c r="A94"/>
      <c r="B94"/>
      <c r="C94"/>
      <c r="D94"/>
      <c r="E94" s="149"/>
    </row>
    <row r="95" spans="1:5" ht="14.25">
      <c r="A95" t="s">
        <v>244</v>
      </c>
      <c r="B95" s="86">
        <v>700</v>
      </c>
      <c r="C95" s="86">
        <v>700</v>
      </c>
      <c r="D95" s="86"/>
      <c r="E95" s="149"/>
    </row>
    <row r="96" spans="1:5" ht="14.25">
      <c r="A96" t="s">
        <v>245</v>
      </c>
      <c r="B96" s="86">
        <v>300</v>
      </c>
      <c r="C96" s="86">
        <v>300</v>
      </c>
      <c r="D96" s="86"/>
      <c r="E96" s="149"/>
    </row>
    <row r="97" spans="1:5" ht="14.25">
      <c r="A97" t="s">
        <v>246</v>
      </c>
      <c r="B97" s="86">
        <v>400</v>
      </c>
      <c r="C97" s="86">
        <v>400</v>
      </c>
      <c r="D97" s="86"/>
      <c r="E97" s="149"/>
    </row>
    <row r="98" spans="1:5" ht="14.25">
      <c r="A98" t="s">
        <v>247</v>
      </c>
      <c r="B98" s="86">
        <v>50</v>
      </c>
      <c r="C98" s="86">
        <v>50</v>
      </c>
      <c r="D98" s="86"/>
      <c r="E98" s="149"/>
    </row>
    <row r="99" spans="1:5" ht="14.25">
      <c r="A99" t="s">
        <v>248</v>
      </c>
      <c r="B99" s="86">
        <v>120</v>
      </c>
      <c r="C99" s="86">
        <v>120</v>
      </c>
      <c r="D99" s="86"/>
      <c r="E99" s="149"/>
    </row>
    <row r="100" spans="1:5" ht="14.25">
      <c r="A100" t="s">
        <v>249</v>
      </c>
      <c r="B100" s="86">
        <v>350</v>
      </c>
      <c r="C100" s="86">
        <v>350</v>
      </c>
      <c r="D100" s="86"/>
      <c r="E100" s="149"/>
    </row>
    <row r="101" spans="1:5" ht="14.25">
      <c r="A101" t="s">
        <v>250</v>
      </c>
      <c r="B101" s="86">
        <v>300</v>
      </c>
      <c r="C101" s="86">
        <v>300</v>
      </c>
      <c r="D101" s="86"/>
      <c r="E101" s="149"/>
    </row>
    <row r="102" spans="1:5" ht="14.25">
      <c r="A102" t="s">
        <v>251</v>
      </c>
      <c r="B102" s="86">
        <v>700</v>
      </c>
      <c r="C102" s="86">
        <v>700</v>
      </c>
      <c r="D102" s="86"/>
      <c r="E102" s="149"/>
    </row>
    <row r="103" spans="1:5" ht="14.25">
      <c r="A103" t="s">
        <v>252</v>
      </c>
      <c r="B103" s="86">
        <v>350</v>
      </c>
      <c r="C103" s="86">
        <v>350</v>
      </c>
      <c r="D103" s="86"/>
      <c r="E103" s="149"/>
    </row>
    <row r="104" spans="1:5" ht="14.25">
      <c r="A104" t="s">
        <v>253</v>
      </c>
      <c r="B104" s="86">
        <v>100</v>
      </c>
      <c r="C104" s="86">
        <v>100</v>
      </c>
      <c r="D104" s="86"/>
      <c r="E104" s="149"/>
    </row>
    <row r="105" spans="1:5" ht="14.25">
      <c r="A105" t="s">
        <v>254</v>
      </c>
      <c r="B105" s="86">
        <v>100</v>
      </c>
      <c r="C105" s="86">
        <v>100</v>
      </c>
      <c r="D105" s="86"/>
      <c r="E105" s="149"/>
    </row>
    <row r="106" spans="1:5" ht="14.25">
      <c r="A106" t="s">
        <v>255</v>
      </c>
      <c r="B106" s="86">
        <v>600</v>
      </c>
      <c r="C106" s="86">
        <v>600</v>
      </c>
      <c r="D106" s="86"/>
      <c r="E106" s="149"/>
    </row>
    <row r="107" spans="1:5" ht="14.25">
      <c r="A107" t="s">
        <v>256</v>
      </c>
      <c r="B107" s="86">
        <v>1300</v>
      </c>
      <c r="C107" s="86">
        <v>1300</v>
      </c>
      <c r="D107" s="86"/>
      <c r="E107" s="149"/>
    </row>
    <row r="108" spans="1:5" ht="14.25">
      <c r="A108" t="s">
        <v>257</v>
      </c>
      <c r="B108" s="86">
        <v>300</v>
      </c>
      <c r="C108" s="86">
        <v>300</v>
      </c>
      <c r="D108" s="86"/>
      <c r="E108" s="149"/>
    </row>
    <row r="109" spans="1:5" ht="14.25">
      <c r="A109" s="163" t="s">
        <v>258</v>
      </c>
      <c r="B109" s="164">
        <f>SUM(B95:B108)</f>
        <v>5670</v>
      </c>
      <c r="C109" s="164">
        <f>SUM(C95:C108)</f>
        <v>5670</v>
      </c>
      <c r="D109" s="164"/>
      <c r="E109" s="106"/>
    </row>
    <row r="110" spans="1:5" ht="14.25">
      <c r="A110"/>
      <c r="B110"/>
      <c r="C110"/>
      <c r="D110"/>
      <c r="E110" s="106"/>
    </row>
    <row r="111" spans="1:5" ht="14.25">
      <c r="A111" t="s">
        <v>259</v>
      </c>
      <c r="B111" s="86">
        <v>700</v>
      </c>
      <c r="C111" s="165">
        <v>700</v>
      </c>
      <c r="D111" s="165"/>
      <c r="E111" s="166"/>
    </row>
    <row r="112" spans="1:5" ht="14.25">
      <c r="A112" t="s">
        <v>230</v>
      </c>
      <c r="B112" s="86">
        <v>300</v>
      </c>
      <c r="C112" s="165">
        <v>300</v>
      </c>
      <c r="D112" s="165"/>
      <c r="E112" s="166"/>
    </row>
    <row r="113" spans="1:5" ht="14.25">
      <c r="A113" t="s">
        <v>260</v>
      </c>
      <c r="B113" s="86">
        <v>800</v>
      </c>
      <c r="C113" s="165">
        <v>800</v>
      </c>
      <c r="D113" s="165"/>
      <c r="E113" s="166"/>
    </row>
    <row r="114" spans="1:5" ht="14.25">
      <c r="A114" t="s">
        <v>261</v>
      </c>
      <c r="B114" s="86">
        <v>720</v>
      </c>
      <c r="C114" s="165">
        <v>720</v>
      </c>
      <c r="D114" s="165"/>
      <c r="E114" s="166"/>
    </row>
    <row r="115" spans="1:5" ht="14.25">
      <c r="A115" s="205" t="s">
        <v>451</v>
      </c>
      <c r="B115" s="206"/>
      <c r="C115" s="206">
        <v>1100</v>
      </c>
      <c r="D115" s="165"/>
      <c r="E115" s="166"/>
    </row>
    <row r="116" spans="1:5" ht="14.25">
      <c r="A116" t="s">
        <v>262</v>
      </c>
      <c r="B116" s="86">
        <v>100</v>
      </c>
      <c r="C116" s="165">
        <v>100</v>
      </c>
      <c r="D116" s="165"/>
      <c r="E116" s="166"/>
    </row>
    <row r="117" spans="1:5" ht="14.25">
      <c r="A117" t="s">
        <v>346</v>
      </c>
      <c r="B117" s="86">
        <v>71040</v>
      </c>
      <c r="C117" s="165">
        <v>71040</v>
      </c>
      <c r="D117" s="165"/>
      <c r="E117" s="166"/>
    </row>
    <row r="118" spans="1:5" ht="14.25">
      <c r="A118" t="s">
        <v>263</v>
      </c>
      <c r="B118" s="86"/>
      <c r="C118" s="165"/>
      <c r="D118"/>
      <c r="E118" s="166"/>
    </row>
    <row r="119" spans="1:5" ht="14.25">
      <c r="A119" t="s">
        <v>264</v>
      </c>
      <c r="B119" s="86">
        <v>750</v>
      </c>
      <c r="C119" s="165">
        <v>750</v>
      </c>
      <c r="D119" s="165"/>
      <c r="E119" s="166"/>
    </row>
    <row r="120" spans="1:5" ht="14.25">
      <c r="A120" t="s">
        <v>265</v>
      </c>
      <c r="B120" s="86">
        <v>550</v>
      </c>
      <c r="C120" s="165">
        <v>550</v>
      </c>
      <c r="D120" s="165"/>
      <c r="E120" s="166"/>
    </row>
    <row r="121" spans="1:5" ht="14.25">
      <c r="A121" t="s">
        <v>266</v>
      </c>
      <c r="B121" s="86">
        <v>100</v>
      </c>
      <c r="C121" s="165">
        <v>100</v>
      </c>
      <c r="D121" s="165"/>
      <c r="E121" s="166"/>
    </row>
    <row r="122" spans="1:5" ht="14.25">
      <c r="A122" t="s">
        <v>267</v>
      </c>
      <c r="B122" s="86">
        <v>820</v>
      </c>
      <c r="C122" s="165">
        <v>820</v>
      </c>
      <c r="D122" s="165"/>
      <c r="E122" s="166"/>
    </row>
    <row r="123" spans="1:5" ht="14.25">
      <c r="A123" t="s">
        <v>268</v>
      </c>
      <c r="B123" s="86">
        <v>10</v>
      </c>
      <c r="C123" s="165">
        <v>10</v>
      </c>
      <c r="D123"/>
      <c r="E123" s="166"/>
    </row>
    <row r="124" spans="1:5" ht="14.25">
      <c r="A124" t="s">
        <v>269</v>
      </c>
      <c r="B124" s="86">
        <v>200</v>
      </c>
      <c r="C124" s="165">
        <v>200</v>
      </c>
      <c r="D124" s="165"/>
      <c r="E124" s="166"/>
    </row>
    <row r="125" spans="1:5" ht="14.25">
      <c r="A125" t="s">
        <v>270</v>
      </c>
      <c r="B125" s="86">
        <v>200</v>
      </c>
      <c r="C125" s="165">
        <v>200</v>
      </c>
      <c r="D125" s="165"/>
      <c r="E125" s="166"/>
    </row>
    <row r="126" spans="1:5" ht="14.25">
      <c r="A126" t="s">
        <v>271</v>
      </c>
      <c r="B126" s="86">
        <v>150</v>
      </c>
      <c r="C126" s="165">
        <v>150</v>
      </c>
      <c r="D126" s="165"/>
      <c r="E126" s="166"/>
    </row>
    <row r="127" spans="1:5" ht="14.25">
      <c r="A127" t="s">
        <v>272</v>
      </c>
      <c r="B127" s="86">
        <v>350</v>
      </c>
      <c r="C127" s="165">
        <v>350</v>
      </c>
      <c r="D127" s="165"/>
      <c r="E127" s="166"/>
    </row>
    <row r="128" spans="1:5" ht="14.25">
      <c r="A128" t="s">
        <v>273</v>
      </c>
      <c r="B128" s="86">
        <v>1800</v>
      </c>
      <c r="C128" s="165">
        <v>1800</v>
      </c>
      <c r="D128" s="165"/>
      <c r="E128" s="166"/>
    </row>
    <row r="129" spans="1:5" ht="14.25">
      <c r="A129" t="s">
        <v>274</v>
      </c>
      <c r="B129" s="86">
        <v>10</v>
      </c>
      <c r="C129" s="165">
        <v>10</v>
      </c>
      <c r="D129" s="165"/>
      <c r="E129" s="166"/>
    </row>
    <row r="130" spans="1:5" ht="14.25">
      <c r="A130" t="s">
        <v>275</v>
      </c>
      <c r="B130" s="86">
        <v>20</v>
      </c>
      <c r="C130" s="165">
        <v>20</v>
      </c>
      <c r="D130"/>
      <c r="E130" s="106"/>
    </row>
    <row r="131" spans="1:5" ht="14.25">
      <c r="A131" t="s">
        <v>276</v>
      </c>
      <c r="B131" s="86">
        <v>10</v>
      </c>
      <c r="C131" s="165">
        <v>10</v>
      </c>
      <c r="D131"/>
      <c r="E131" s="106"/>
    </row>
    <row r="132" spans="1:5" ht="14.25">
      <c r="A132" s="205" t="s">
        <v>277</v>
      </c>
      <c r="B132" s="206">
        <v>100</v>
      </c>
      <c r="C132" s="206">
        <v>200</v>
      </c>
      <c r="D132" s="165"/>
      <c r="E132" s="106"/>
    </row>
    <row r="133" spans="1:5" ht="14.25">
      <c r="A133" s="163" t="s">
        <v>278</v>
      </c>
      <c r="B133" s="164">
        <f>SUM(B111:B132)</f>
        <v>78730</v>
      </c>
      <c r="C133" s="164">
        <f>SUM(C111:C132)</f>
        <v>79930</v>
      </c>
      <c r="D133" s="164"/>
      <c r="E133" s="106"/>
    </row>
    <row r="134" spans="1:5" ht="14.25">
      <c r="A134" s="163"/>
      <c r="B134" s="164"/>
      <c r="C134" s="164"/>
      <c r="D134" s="164"/>
      <c r="E134" s="106"/>
    </row>
    <row r="135" spans="1:5" ht="14.25">
      <c r="A135" s="163"/>
      <c r="B135" s="164"/>
      <c r="C135" s="164"/>
      <c r="D135" s="164"/>
      <c r="E135" s="106"/>
    </row>
    <row r="136" spans="1:5" ht="14.25">
      <c r="A136" s="163"/>
      <c r="B136" s="164"/>
      <c r="C136" s="164"/>
      <c r="D136" s="164"/>
      <c r="E136" s="106"/>
    </row>
    <row r="137" spans="1:5" ht="14.25">
      <c r="A137" s="163"/>
      <c r="B137" s="164"/>
      <c r="C137" s="164"/>
      <c r="D137" s="164"/>
      <c r="E137" s="106"/>
    </row>
    <row r="138" spans="1:5" ht="14.25">
      <c r="A138"/>
      <c r="B138"/>
      <c r="C138"/>
      <c r="D138"/>
      <c r="E138" s="106"/>
    </row>
    <row r="139" spans="1:5" ht="14.25">
      <c r="A139" s="205" t="s">
        <v>279</v>
      </c>
      <c r="B139" s="206">
        <v>21000</v>
      </c>
      <c r="C139" s="206">
        <v>22280</v>
      </c>
      <c r="D139" s="86"/>
      <c r="E139" s="166"/>
    </row>
    <row r="140" spans="1:5" ht="14.25">
      <c r="A140" s="205" t="s">
        <v>452</v>
      </c>
      <c r="B140" s="206">
        <v>3500</v>
      </c>
      <c r="C140" s="206">
        <v>5000</v>
      </c>
      <c r="D140" s="86"/>
      <c r="E140" s="166"/>
    </row>
    <row r="141" spans="1:5" ht="14.25">
      <c r="A141" t="s">
        <v>280</v>
      </c>
      <c r="B141" s="165"/>
      <c r="C141" s="86"/>
      <c r="D141" s="86"/>
      <c r="E141" s="166"/>
    </row>
    <row r="142" spans="1:5" ht="14.25">
      <c r="A142" t="s">
        <v>281</v>
      </c>
      <c r="B142" s="165">
        <v>40</v>
      </c>
      <c r="C142" s="86">
        <v>40</v>
      </c>
      <c r="D142" s="86"/>
      <c r="E142" s="166"/>
    </row>
    <row r="143" spans="1:5" ht="14.25">
      <c r="A143" s="205" t="s">
        <v>282</v>
      </c>
      <c r="B143" s="206">
        <v>800</v>
      </c>
      <c r="C143" s="206">
        <v>880</v>
      </c>
      <c r="D143" s="86"/>
      <c r="E143" s="166"/>
    </row>
    <row r="144" spans="1:5" ht="14.25">
      <c r="A144" s="205" t="s">
        <v>283</v>
      </c>
      <c r="B144" s="206">
        <v>2700</v>
      </c>
      <c r="C144" s="206">
        <v>2925</v>
      </c>
      <c r="D144" s="86"/>
      <c r="E144" s="166"/>
    </row>
    <row r="145" spans="1:5" ht="14.25">
      <c r="A145" t="s">
        <v>284</v>
      </c>
      <c r="B145" s="165">
        <v>350</v>
      </c>
      <c r="C145" s="86">
        <v>350</v>
      </c>
      <c r="D145" s="86"/>
      <c r="E145" s="166"/>
    </row>
    <row r="146" spans="1:5" ht="14.25">
      <c r="A146" s="205" t="s">
        <v>285</v>
      </c>
      <c r="B146" s="206">
        <v>400</v>
      </c>
      <c r="C146" s="206">
        <v>500</v>
      </c>
      <c r="D146" s="86"/>
      <c r="E146" s="166"/>
    </row>
    <row r="147" spans="1:5" ht="14.25">
      <c r="A147" t="s">
        <v>286</v>
      </c>
      <c r="B147" s="165">
        <v>1200</v>
      </c>
      <c r="C147" s="86">
        <v>1200</v>
      </c>
      <c r="D147" s="86"/>
      <c r="E147" s="166"/>
    </row>
    <row r="148" spans="1:5" ht="14.25">
      <c r="A148" t="s">
        <v>287</v>
      </c>
      <c r="B148" s="165">
        <v>5500</v>
      </c>
      <c r="C148" s="86">
        <v>5500</v>
      </c>
      <c r="D148" s="86"/>
      <c r="E148" s="166"/>
    </row>
    <row r="149" spans="1:5" ht="14.25">
      <c r="A149" t="s">
        <v>288</v>
      </c>
      <c r="B149" s="165">
        <v>550</v>
      </c>
      <c r="C149" s="86">
        <v>550</v>
      </c>
      <c r="D149" s="86"/>
      <c r="E149" s="166"/>
    </row>
    <row r="150" spans="1:5" ht="14.25">
      <c r="A150" s="167" t="s">
        <v>432</v>
      </c>
      <c r="B150" s="168">
        <f>SUM(B139:B149)</f>
        <v>36040</v>
      </c>
      <c r="C150" s="168">
        <f>SUM(C139:C149)</f>
        <v>39225</v>
      </c>
      <c r="D150" s="168"/>
      <c r="E150" s="106"/>
    </row>
    <row r="151" spans="1:5" ht="14.25">
      <c r="A151" s="163"/>
      <c r="B151" s="168"/>
      <c r="C151"/>
      <c r="D151"/>
      <c r="E151" s="106"/>
    </row>
    <row r="152" spans="1:5" ht="14.25">
      <c r="A152"/>
      <c r="B152"/>
      <c r="C152"/>
      <c r="D152"/>
      <c r="E152" s="106"/>
    </row>
    <row r="153" spans="1:5" ht="14.25">
      <c r="A153" t="s">
        <v>289</v>
      </c>
      <c r="B153" s="165">
        <v>150</v>
      </c>
      <c r="C153" s="86">
        <v>150</v>
      </c>
      <c r="D153" s="86"/>
      <c r="E153" s="106"/>
    </row>
    <row r="154" spans="1:5" ht="14.25">
      <c r="A154" t="s">
        <v>290</v>
      </c>
      <c r="B154" s="165">
        <v>5000</v>
      </c>
      <c r="C154" s="86">
        <v>5000</v>
      </c>
      <c r="D154" s="86"/>
      <c r="E154" s="166"/>
    </row>
    <row r="155" spans="1:5" ht="14.25">
      <c r="A155" s="205" t="s">
        <v>392</v>
      </c>
      <c r="B155" s="206">
        <v>360</v>
      </c>
      <c r="C155" s="206">
        <v>430</v>
      </c>
      <c r="D155" s="86"/>
      <c r="E155" s="166"/>
    </row>
    <row r="156" spans="1:5" ht="14.25">
      <c r="A156" t="s">
        <v>291</v>
      </c>
      <c r="B156" s="165">
        <v>1600</v>
      </c>
      <c r="C156" s="86">
        <v>1600</v>
      </c>
      <c r="D156" s="86"/>
      <c r="E156" s="166"/>
    </row>
    <row r="157" spans="1:5" ht="14.25">
      <c r="A157" t="s">
        <v>292</v>
      </c>
      <c r="B157" s="165">
        <v>160</v>
      </c>
      <c r="C157" s="86">
        <v>160</v>
      </c>
      <c r="D157" s="86"/>
      <c r="E157" s="166"/>
    </row>
    <row r="158" spans="1:5" ht="14.25">
      <c r="A158" t="s">
        <v>293</v>
      </c>
      <c r="B158" s="165">
        <v>140</v>
      </c>
      <c r="C158" s="86">
        <v>140</v>
      </c>
      <c r="D158" s="86"/>
      <c r="E158" s="166"/>
    </row>
    <row r="159" spans="1:5" ht="14.25">
      <c r="A159" t="s">
        <v>294</v>
      </c>
      <c r="B159" s="165">
        <v>60</v>
      </c>
      <c r="C159" s="86">
        <v>60</v>
      </c>
      <c r="D159" s="86"/>
      <c r="E159" s="166"/>
    </row>
    <row r="160" spans="1:5" ht="14.25">
      <c r="A160" t="s">
        <v>295</v>
      </c>
      <c r="B160" s="165"/>
      <c r="C160" s="86"/>
      <c r="D160" s="86"/>
      <c r="E160" s="166"/>
    </row>
    <row r="161" spans="1:5" ht="14.25">
      <c r="A161" t="s">
        <v>296</v>
      </c>
      <c r="B161" s="165">
        <v>50</v>
      </c>
      <c r="C161" s="86">
        <v>50</v>
      </c>
      <c r="D161" s="86"/>
      <c r="E161" s="166"/>
    </row>
    <row r="162" spans="1:5" ht="14.25">
      <c r="A162" t="s">
        <v>297</v>
      </c>
      <c r="B162" s="165">
        <v>2500</v>
      </c>
      <c r="C162" s="86">
        <v>2500</v>
      </c>
      <c r="D162" s="86"/>
      <c r="E162" s="166"/>
    </row>
    <row r="163" spans="1:5" ht="14.25">
      <c r="A163" s="163" t="s">
        <v>298</v>
      </c>
      <c r="B163" s="168">
        <f>SUM(B153:B162)</f>
        <v>10020</v>
      </c>
      <c r="C163" s="168">
        <f>SUM(C153:C162)</f>
        <v>10090</v>
      </c>
      <c r="D163" s="168"/>
      <c r="E163" s="106"/>
    </row>
    <row r="164" spans="1:5" ht="14.25">
      <c r="A164"/>
      <c r="B164"/>
      <c r="C164"/>
      <c r="D164"/>
      <c r="E164" s="106"/>
    </row>
    <row r="165" spans="1:5" ht="15">
      <c r="A165" s="169" t="s">
        <v>299</v>
      </c>
      <c r="B165" s="170">
        <f>SUM(B163+B150+B133+B109)</f>
        <v>130460</v>
      </c>
      <c r="C165" s="170">
        <f>C163+C150+C133+C109</f>
        <v>134915</v>
      </c>
      <c r="D165" s="170"/>
      <c r="E165" s="171"/>
    </row>
    <row r="166" spans="1:5" ht="15">
      <c r="A166" s="169"/>
      <c r="B166" s="170"/>
      <c r="C166" s="170"/>
      <c r="D166" s="170"/>
      <c r="E166" s="171"/>
    </row>
    <row r="167" spans="1:5" ht="14.25">
      <c r="A167" t="s">
        <v>300</v>
      </c>
      <c r="B167"/>
      <c r="C167" s="86"/>
      <c r="D167" s="86"/>
      <c r="E167" s="166"/>
    </row>
    <row r="168" spans="1:5" ht="14.25">
      <c r="A168" t="s">
        <v>301</v>
      </c>
      <c r="B168" s="86"/>
      <c r="C168" s="86"/>
      <c r="D168" s="86"/>
      <c r="E168" s="166"/>
    </row>
    <row r="169" spans="1:5" ht="14.25">
      <c r="A169" t="s">
        <v>302</v>
      </c>
      <c r="B169" s="86"/>
      <c r="C169" s="86"/>
      <c r="D169" s="86"/>
      <c r="E169" s="166"/>
    </row>
    <row r="170" spans="1:5" ht="14.25">
      <c r="A170" t="s">
        <v>348</v>
      </c>
      <c r="B170" s="86"/>
      <c r="C170" s="86"/>
      <c r="D170" s="86"/>
      <c r="E170" s="166"/>
    </row>
    <row r="171" spans="1:5" ht="14.25">
      <c r="A171" t="s">
        <v>303</v>
      </c>
      <c r="B171" s="86"/>
      <c r="C171" s="86"/>
      <c r="D171" s="86"/>
      <c r="E171" s="166"/>
    </row>
    <row r="172" spans="1:5" ht="15.75">
      <c r="A172" s="169" t="s">
        <v>304</v>
      </c>
      <c r="B172" s="161"/>
      <c r="C172" s="161"/>
      <c r="D172" s="161"/>
      <c r="E172" s="162"/>
    </row>
    <row r="173" spans="1:5" ht="14.25">
      <c r="A173"/>
      <c r="B173" s="86"/>
      <c r="C173"/>
      <c r="D173"/>
      <c r="E173" s="106"/>
    </row>
    <row r="174" spans="1:5" ht="15">
      <c r="A174" s="172" t="s">
        <v>205</v>
      </c>
      <c r="B174" s="161">
        <v>735</v>
      </c>
      <c r="C174" s="161">
        <v>735</v>
      </c>
      <c r="D174"/>
      <c r="E174" s="106"/>
    </row>
    <row r="175" spans="1:5" ht="15">
      <c r="A175" s="172"/>
      <c r="B175" s="161"/>
      <c r="C175" s="161"/>
      <c r="D175"/>
      <c r="E175" s="106"/>
    </row>
    <row r="176" spans="1:5" ht="15">
      <c r="A176" s="172" t="s">
        <v>347</v>
      </c>
      <c r="B176" s="161"/>
      <c r="C176" s="161"/>
      <c r="D176"/>
      <c r="E176" s="106"/>
    </row>
    <row r="177" spans="1:5" ht="14.25">
      <c r="A177"/>
      <c r="B177" s="86"/>
      <c r="C177"/>
      <c r="D177"/>
      <c r="E177" s="106"/>
    </row>
    <row r="178" spans="1:5" ht="14.25">
      <c r="A178" t="s">
        <v>305</v>
      </c>
      <c r="B178" s="86">
        <v>1000</v>
      </c>
      <c r="C178" s="86">
        <v>1000</v>
      </c>
      <c r="D178" s="86"/>
      <c r="E178" s="166"/>
    </row>
    <row r="179" spans="1:5" ht="14.25">
      <c r="A179" t="s">
        <v>306</v>
      </c>
      <c r="B179" s="86">
        <v>50</v>
      </c>
      <c r="C179" s="86">
        <v>50</v>
      </c>
      <c r="D179" s="86"/>
      <c r="E179" s="166"/>
    </row>
    <row r="180" spans="1:5" ht="14.25">
      <c r="A180" t="s">
        <v>418</v>
      </c>
      <c r="B180" s="86">
        <v>600</v>
      </c>
      <c r="C180" s="86">
        <v>600</v>
      </c>
      <c r="D180" s="86"/>
      <c r="E180" s="166"/>
    </row>
    <row r="181" spans="1:5" ht="14.25">
      <c r="A181" t="s">
        <v>307</v>
      </c>
      <c r="B181" s="86">
        <v>6000</v>
      </c>
      <c r="C181" s="86">
        <v>6000</v>
      </c>
      <c r="D181" s="86"/>
      <c r="E181" s="166"/>
    </row>
    <row r="182" spans="1:5" ht="14.25">
      <c r="A182" t="s">
        <v>308</v>
      </c>
      <c r="B182" s="86">
        <v>566</v>
      </c>
      <c r="C182" s="86">
        <v>566</v>
      </c>
      <c r="D182" s="86"/>
      <c r="E182" s="106"/>
    </row>
    <row r="183" spans="1:5" ht="14.25">
      <c r="A183" t="s">
        <v>309</v>
      </c>
      <c r="B183" s="86">
        <v>1200</v>
      </c>
      <c r="C183" s="86">
        <v>1200</v>
      </c>
      <c r="D183" s="86"/>
      <c r="E183" s="106"/>
    </row>
    <row r="184" spans="1:5" ht="15.75">
      <c r="A184" s="173" t="s">
        <v>310</v>
      </c>
      <c r="B184" s="161">
        <f>SUM(B178:B183)</f>
        <v>9416</v>
      </c>
      <c r="C184" s="161">
        <f>SUM(C178:C183)</f>
        <v>9416</v>
      </c>
      <c r="D184" s="161"/>
      <c r="E184" s="162"/>
    </row>
    <row r="185" spans="1:5" ht="15.75">
      <c r="A185" s="173"/>
      <c r="B185" s="161"/>
      <c r="C185" s="161"/>
      <c r="D185" s="161"/>
      <c r="E185" s="162"/>
    </row>
    <row r="186" spans="1:5" ht="15.75">
      <c r="A186" s="173"/>
      <c r="B186" s="161"/>
      <c r="C186" s="161"/>
      <c r="D186" s="161"/>
      <c r="E186" s="162"/>
    </row>
    <row r="187" spans="1:5" ht="15.75">
      <c r="A187" s="173"/>
      <c r="B187" s="161"/>
      <c r="C187" s="161"/>
      <c r="D187" s="161"/>
      <c r="E187" s="162"/>
    </row>
    <row r="188" spans="1:5" ht="14.25">
      <c r="A188"/>
      <c r="B188" s="86"/>
      <c r="C188"/>
      <c r="D188"/>
      <c r="E188"/>
    </row>
    <row r="189" spans="1:5" ht="14.25">
      <c r="A189" t="s">
        <v>311</v>
      </c>
      <c r="B189" s="165">
        <v>500</v>
      </c>
      <c r="C189" s="165">
        <v>500</v>
      </c>
      <c r="D189" s="165"/>
      <c r="E189" s="149"/>
    </row>
    <row r="190" spans="1:5" ht="14.25">
      <c r="A190" t="s">
        <v>454</v>
      </c>
      <c r="B190" s="165"/>
      <c r="C190" s="165">
        <v>400</v>
      </c>
      <c r="D190" s="86"/>
      <c r="E190" s="149"/>
    </row>
    <row r="191" spans="1:5" ht="14.25">
      <c r="A191" t="s">
        <v>453</v>
      </c>
      <c r="B191" s="165"/>
      <c r="C191" s="165">
        <v>9610</v>
      </c>
      <c r="D191" s="86"/>
      <c r="E191" s="149"/>
    </row>
    <row r="192" spans="1:5" ht="14.25">
      <c r="A192" t="s">
        <v>312</v>
      </c>
      <c r="B192" s="165">
        <v>4000</v>
      </c>
      <c r="C192" s="165">
        <v>4000</v>
      </c>
      <c r="D192" s="86"/>
      <c r="E192" s="149"/>
    </row>
    <row r="193" spans="1:5" ht="14.25">
      <c r="A193" t="s">
        <v>421</v>
      </c>
      <c r="B193" s="165">
        <v>50000</v>
      </c>
      <c r="C193" s="165">
        <v>50000</v>
      </c>
      <c r="D193" s="86"/>
      <c r="E193" s="149"/>
    </row>
    <row r="194" spans="1:5" ht="14.25">
      <c r="A194" t="s">
        <v>420</v>
      </c>
      <c r="B194" s="165">
        <v>50000</v>
      </c>
      <c r="C194" s="165">
        <v>50000</v>
      </c>
      <c r="D194" s="86"/>
      <c r="E194" s="149"/>
    </row>
    <row r="195" spans="1:5" ht="15">
      <c r="A195" s="169" t="s">
        <v>313</v>
      </c>
      <c r="B195" s="170">
        <f>SUM(B189:B194)</f>
        <v>104500</v>
      </c>
      <c r="C195" s="170">
        <f>SUM(C189:C194)</f>
        <v>114510</v>
      </c>
      <c r="D195" s="170"/>
      <c r="E195" s="171"/>
    </row>
    <row r="197" spans="1:5" ht="14.25">
      <c r="A197"/>
      <c r="B197"/>
      <c r="C197"/>
      <c r="D197"/>
      <c r="E197" s="149"/>
    </row>
    <row r="198" spans="1:5" ht="14.25">
      <c r="A198" t="s">
        <v>314</v>
      </c>
      <c r="B198" s="165">
        <v>500</v>
      </c>
      <c r="C198" s="165">
        <v>500</v>
      </c>
      <c r="D198"/>
      <c r="E198" s="149"/>
    </row>
    <row r="199" spans="1:5" ht="14.25">
      <c r="A199" t="s">
        <v>121</v>
      </c>
      <c r="B199" s="165">
        <v>63972</v>
      </c>
      <c r="C199" s="165">
        <v>55222</v>
      </c>
      <c r="D199"/>
      <c r="E199" s="149"/>
    </row>
    <row r="200" spans="1:5" ht="14.25">
      <c r="A200" t="s">
        <v>38</v>
      </c>
      <c r="B200" s="165">
        <v>10000</v>
      </c>
      <c r="C200" s="165">
        <v>31707</v>
      </c>
      <c r="D200"/>
      <c r="E200" s="149"/>
    </row>
    <row r="201" spans="1:5" ht="14.25">
      <c r="A201" t="s">
        <v>315</v>
      </c>
      <c r="B201" s="165">
        <v>5000</v>
      </c>
      <c r="C201" s="86">
        <v>5000</v>
      </c>
      <c r="D201"/>
      <c r="E201" s="149"/>
    </row>
    <row r="202" spans="1:5" ht="14.25">
      <c r="A202" t="s">
        <v>316</v>
      </c>
      <c r="B202" s="165">
        <v>514785</v>
      </c>
      <c r="C202" s="165">
        <v>514785</v>
      </c>
      <c r="D202"/>
      <c r="E202" s="149"/>
    </row>
    <row r="203" spans="1:5" ht="15">
      <c r="A203" s="169" t="s">
        <v>317</v>
      </c>
      <c r="B203" s="170">
        <f>SUM(B198:B202)</f>
        <v>594257</v>
      </c>
      <c r="C203" s="170">
        <f>SUM(C198:C202)</f>
        <v>607214</v>
      </c>
      <c r="D203" s="72"/>
      <c r="E203" s="149"/>
    </row>
    <row r="204" spans="1:5" ht="14.25">
      <c r="A204"/>
      <c r="B204"/>
      <c r="C204"/>
      <c r="D204"/>
      <c r="E204" s="149"/>
    </row>
    <row r="205" spans="1:5" ht="14.25">
      <c r="A205"/>
      <c r="B205"/>
      <c r="C205"/>
      <c r="D205"/>
      <c r="E205" s="149"/>
    </row>
    <row r="206" spans="1:5" ht="15">
      <c r="A206" s="173" t="s">
        <v>318</v>
      </c>
      <c r="B206" s="170">
        <f>SUM(B203+B195+B184+B174+B165+B92+B82)</f>
        <v>915596</v>
      </c>
      <c r="C206" s="170">
        <f>SUM(C203+C195+C184+C176+C174+C172+C165+C92+C82)</f>
        <v>945103</v>
      </c>
      <c r="D206" s="170"/>
      <c r="E206" s="171"/>
    </row>
  </sheetData>
  <mergeCells count="7">
    <mergeCell ref="A1:F1"/>
    <mergeCell ref="A2:F2"/>
    <mergeCell ref="A39:C39"/>
    <mergeCell ref="A40:C40"/>
    <mergeCell ref="A4:A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 a 8/2010. (IX. 20.) sz.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4">
      <selection activeCell="D16" sqref="D16"/>
    </sheetView>
  </sheetViews>
  <sheetFormatPr defaultColWidth="9.140625" defaultRowHeight="12.75"/>
  <cols>
    <col min="3" max="3" width="31.421875" style="0" customWidth="1"/>
    <col min="4" max="4" width="10.140625" style="0" customWidth="1"/>
    <col min="5" max="5" width="9.140625" style="22" customWidth="1"/>
    <col min="7" max="7" width="14.28125" style="0" customWidth="1"/>
  </cols>
  <sheetData>
    <row r="2" spans="1:7" ht="15.75">
      <c r="A2" s="238"/>
      <c r="B2" s="239"/>
      <c r="C2" s="239"/>
      <c r="D2" s="239"/>
      <c r="E2" s="239"/>
      <c r="F2" s="239"/>
      <c r="G2" s="239"/>
    </row>
    <row r="3" spans="1:7" ht="15.75">
      <c r="A3" s="1"/>
      <c r="B3" s="39"/>
      <c r="C3" s="39"/>
      <c r="D3" s="39"/>
      <c r="E3" s="39"/>
      <c r="F3" s="39"/>
      <c r="G3" s="39"/>
    </row>
    <row r="4" spans="1:7" ht="15.75">
      <c r="A4" s="238" t="s">
        <v>351</v>
      </c>
      <c r="B4" s="260"/>
      <c r="C4" s="260"/>
      <c r="D4" s="260"/>
      <c r="E4" s="260"/>
      <c r="F4" s="260"/>
      <c r="G4" s="260"/>
    </row>
    <row r="5" spans="1:7" ht="15.75">
      <c r="A5" s="1"/>
      <c r="B5" s="6"/>
      <c r="C5" s="6"/>
      <c r="D5" s="6"/>
      <c r="E5" s="6"/>
      <c r="F5" s="6"/>
      <c r="G5" s="6"/>
    </row>
    <row r="6" spans="1:7" ht="15.75">
      <c r="A6" s="1"/>
      <c r="B6" s="6"/>
      <c r="C6" s="6"/>
      <c r="D6" s="6"/>
      <c r="E6" s="6"/>
      <c r="F6" s="6"/>
      <c r="G6" s="6"/>
    </row>
    <row r="7" ht="15.75">
      <c r="A7" s="11"/>
    </row>
    <row r="8" ht="15.75">
      <c r="G8" s="195" t="s">
        <v>5</v>
      </c>
    </row>
    <row r="9" spans="1:4" ht="15.75">
      <c r="A9" s="259" t="s">
        <v>38</v>
      </c>
      <c r="B9" s="260"/>
      <c r="C9" s="260"/>
      <c r="D9" s="22">
        <v>31707</v>
      </c>
    </row>
    <row r="10" spans="1:4" ht="15.75">
      <c r="A10" s="259" t="s">
        <v>109</v>
      </c>
      <c r="B10" s="260"/>
      <c r="C10" s="260"/>
      <c r="D10" s="22">
        <v>5000</v>
      </c>
    </row>
    <row r="11" spans="1:4" ht="15.75">
      <c r="A11" s="259" t="s">
        <v>103</v>
      </c>
      <c r="B11" s="260"/>
      <c r="C11" s="260"/>
      <c r="D11" s="22">
        <v>500</v>
      </c>
    </row>
    <row r="12" spans="1:4" ht="15.75">
      <c r="A12" s="13" t="s">
        <v>104</v>
      </c>
      <c r="B12" s="6"/>
      <c r="C12" s="6"/>
      <c r="D12" s="22">
        <v>55222</v>
      </c>
    </row>
    <row r="13" spans="1:4" ht="16.5" thickBot="1">
      <c r="A13" s="259" t="s">
        <v>37</v>
      </c>
      <c r="B13" s="260"/>
      <c r="C13" s="260"/>
      <c r="D13" s="36">
        <v>514785</v>
      </c>
    </row>
    <row r="14" spans="1:4" ht="16.5" thickBot="1">
      <c r="A14" s="255" t="s">
        <v>44</v>
      </c>
      <c r="B14" s="256"/>
      <c r="C14" s="256"/>
      <c r="D14" s="66">
        <f>SUM(D9:D13)</f>
        <v>607214</v>
      </c>
    </row>
    <row r="15" spans="1:4" ht="15.75">
      <c r="A15" s="17"/>
      <c r="B15" s="18"/>
      <c r="C15" s="18"/>
      <c r="D15" s="198"/>
    </row>
    <row r="16" spans="1:4" ht="15.75">
      <c r="A16" s="17"/>
      <c r="B16" s="18"/>
      <c r="C16" s="18"/>
      <c r="D16" s="25"/>
    </row>
    <row r="17" ht="15.75">
      <c r="A17" s="2"/>
    </row>
    <row r="18" spans="1:7" ht="15.75">
      <c r="A18" s="216" t="s">
        <v>45</v>
      </c>
      <c r="B18" s="217"/>
      <c r="C18" s="217"/>
      <c r="D18" s="7"/>
      <c r="E18" s="24"/>
      <c r="F18" s="250"/>
      <c r="G18" s="215"/>
    </row>
    <row r="19" ht="15.75">
      <c r="A19" s="4"/>
    </row>
    <row r="20" spans="1:5" ht="15.75">
      <c r="A20" s="213" t="s">
        <v>103</v>
      </c>
      <c r="B20" s="214"/>
      <c r="C20" s="214"/>
      <c r="D20" s="7"/>
      <c r="E20" s="24"/>
    </row>
    <row r="21" spans="1:6" ht="15.75">
      <c r="A21" s="26" t="s">
        <v>382</v>
      </c>
      <c r="B21" s="18"/>
      <c r="C21" s="18"/>
      <c r="E21" s="22">
        <v>500</v>
      </c>
      <c r="F21" s="22"/>
    </row>
    <row r="22" spans="1:5" ht="15.75">
      <c r="A22" s="16" t="s">
        <v>110</v>
      </c>
      <c r="B22" s="6"/>
      <c r="C22" s="6"/>
      <c r="E22" s="25">
        <f>SUM(E21:E21)</f>
        <v>500</v>
      </c>
    </row>
    <row r="23" spans="1:5" ht="15.75">
      <c r="A23" s="16"/>
      <c r="B23" s="6"/>
      <c r="C23" s="6"/>
      <c r="E23" s="25"/>
    </row>
    <row r="24" spans="1:3" ht="15.75">
      <c r="A24" s="13"/>
      <c r="B24" s="6"/>
      <c r="C24" s="6"/>
    </row>
    <row r="25" spans="1:5" ht="15.75">
      <c r="A25" s="63" t="s">
        <v>104</v>
      </c>
      <c r="B25" s="12"/>
      <c r="C25" s="12"/>
      <c r="D25" s="7"/>
      <c r="E25" s="24"/>
    </row>
    <row r="26" spans="1:7" ht="15.75">
      <c r="A26" s="259" t="s">
        <v>118</v>
      </c>
      <c r="B26" s="260"/>
      <c r="C26" s="260"/>
      <c r="E26" s="22">
        <v>45509</v>
      </c>
      <c r="F26" s="2"/>
      <c r="G26" s="22"/>
    </row>
    <row r="27" spans="1:7" ht="15.75">
      <c r="A27" s="13" t="s">
        <v>381</v>
      </c>
      <c r="B27" s="6"/>
      <c r="C27" s="6"/>
      <c r="E27" s="22">
        <v>9713</v>
      </c>
      <c r="F27" s="2"/>
      <c r="G27" s="22"/>
    </row>
    <row r="28" spans="1:7" ht="15.75">
      <c r="A28" s="13" t="s">
        <v>398</v>
      </c>
      <c r="B28" s="6"/>
      <c r="C28" s="6"/>
      <c r="F28" s="2"/>
      <c r="G28" s="22"/>
    </row>
    <row r="29" spans="1:7" ht="15.75">
      <c r="A29" s="16" t="s">
        <v>111</v>
      </c>
      <c r="B29" s="6"/>
      <c r="C29" s="6"/>
      <c r="E29" s="25">
        <f>SUM(E26:E28)</f>
        <v>55222</v>
      </c>
      <c r="F29" s="2"/>
      <c r="G29" s="22"/>
    </row>
    <row r="30" spans="1:7" ht="16.5" thickBot="1">
      <c r="A30" s="16"/>
      <c r="B30" s="6"/>
      <c r="C30" s="6"/>
      <c r="E30" s="25"/>
      <c r="F30" s="2"/>
      <c r="G30" s="22"/>
    </row>
    <row r="31" spans="1:5" ht="16.5" thickBot="1">
      <c r="A31" s="64" t="s">
        <v>112</v>
      </c>
      <c r="B31" s="54"/>
      <c r="C31" s="54"/>
      <c r="D31" s="54"/>
      <c r="E31" s="65">
        <f>E29+E22</f>
        <v>55722</v>
      </c>
    </row>
  </sheetData>
  <mergeCells count="11">
    <mergeCell ref="F18:G18"/>
    <mergeCell ref="A18:C18"/>
    <mergeCell ref="A2:G2"/>
    <mergeCell ref="A4:G4"/>
    <mergeCell ref="A9:C9"/>
    <mergeCell ref="A10:C10"/>
    <mergeCell ref="A20:C20"/>
    <mergeCell ref="A26:C26"/>
    <mergeCell ref="A11:C11"/>
    <mergeCell ref="A13:C13"/>
    <mergeCell ref="A14:C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&amp;R5. sz. melléklet  a 8/2010. (IX. 20.) sz.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J27" sqref="J27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218" t="s">
        <v>319</v>
      </c>
      <c r="B7" s="219"/>
      <c r="C7" s="219"/>
      <c r="D7" s="219"/>
    </row>
    <row r="8" spans="1:4" ht="12.75">
      <c r="A8" s="219"/>
      <c r="B8" s="219"/>
      <c r="C8" s="219"/>
      <c r="D8" s="219"/>
    </row>
    <row r="9" spans="1:4" ht="15">
      <c r="A9" s="182"/>
      <c r="B9" s="182"/>
      <c r="C9" s="182"/>
      <c r="D9" s="182"/>
    </row>
    <row r="10" spans="1:4" ht="15">
      <c r="A10" s="182"/>
      <c r="B10" s="182"/>
      <c r="C10" s="182"/>
      <c r="D10" s="182"/>
    </row>
    <row r="11" spans="1:4" ht="15">
      <c r="A11" s="182"/>
      <c r="B11" s="182"/>
      <c r="C11" s="182"/>
      <c r="D11" s="182"/>
    </row>
    <row r="12" spans="1:4" ht="15">
      <c r="A12" s="182"/>
      <c r="B12" s="182"/>
      <c r="C12" s="182"/>
      <c r="D12" s="182"/>
    </row>
    <row r="13" spans="1:4" ht="15">
      <c r="A13" s="182"/>
      <c r="B13" s="182"/>
      <c r="C13" s="182"/>
      <c r="D13" s="182"/>
    </row>
    <row r="14" ht="12.75">
      <c r="D14" s="10" t="s">
        <v>320</v>
      </c>
    </row>
    <row r="15" spans="1:4" ht="12.75">
      <c r="A15" s="227" t="s">
        <v>0</v>
      </c>
      <c r="B15" s="227" t="s">
        <v>321</v>
      </c>
      <c r="C15" s="263" t="s">
        <v>0</v>
      </c>
      <c r="D15" s="227" t="s">
        <v>322</v>
      </c>
    </row>
    <row r="16" spans="1:4" ht="12.75">
      <c r="A16" s="220"/>
      <c r="B16" s="222"/>
      <c r="C16" s="264"/>
      <c r="D16" s="220"/>
    </row>
    <row r="17" spans="1:4" ht="12.75">
      <c r="A17" t="s">
        <v>59</v>
      </c>
      <c r="B17" s="138">
        <v>71000</v>
      </c>
      <c r="C17" s="183" t="s">
        <v>323</v>
      </c>
      <c r="D17" s="138">
        <v>523727</v>
      </c>
    </row>
    <row r="18" spans="1:4" ht="12.75">
      <c r="A18" t="s">
        <v>324</v>
      </c>
      <c r="B18" s="138">
        <v>459500</v>
      </c>
      <c r="C18" s="183" t="s">
        <v>325</v>
      </c>
      <c r="D18" s="138">
        <v>134051</v>
      </c>
    </row>
    <row r="19" spans="1:4" ht="12.75">
      <c r="A19" t="s">
        <v>326</v>
      </c>
      <c r="B19" s="138">
        <v>72777</v>
      </c>
      <c r="C19" s="183" t="s">
        <v>327</v>
      </c>
      <c r="D19" s="138">
        <v>197780</v>
      </c>
    </row>
    <row r="20" spans="1:4" ht="12.75">
      <c r="A20" t="s">
        <v>328</v>
      </c>
      <c r="B20" s="138">
        <v>158720</v>
      </c>
      <c r="C20" s="183" t="s">
        <v>329</v>
      </c>
      <c r="D20" s="138">
        <v>28995</v>
      </c>
    </row>
    <row r="21" spans="1:4" ht="12.75">
      <c r="A21" t="s">
        <v>331</v>
      </c>
      <c r="B21" s="138">
        <v>17440</v>
      </c>
      <c r="C21" s="183" t="s">
        <v>330</v>
      </c>
      <c r="D21" s="138">
        <v>1096</v>
      </c>
    </row>
    <row r="22" spans="1:4" ht="12.75">
      <c r="A22" t="s">
        <v>332</v>
      </c>
      <c r="B22" s="138">
        <v>87864</v>
      </c>
      <c r="C22" s="183"/>
      <c r="D22" s="138"/>
    </row>
    <row r="23" spans="1:4" ht="12.75">
      <c r="A23" t="s">
        <v>459</v>
      </c>
      <c r="B23" s="138">
        <v>15387</v>
      </c>
      <c r="C23" s="183"/>
      <c r="D23" s="138"/>
    </row>
    <row r="24" spans="1:4" ht="12.75">
      <c r="A24" t="s">
        <v>460</v>
      </c>
      <c r="B24" s="138">
        <v>2961</v>
      </c>
      <c r="C24" s="183"/>
      <c r="D24" s="138"/>
    </row>
    <row r="25" spans="1:4" ht="12.75">
      <c r="A25" s="122" t="s">
        <v>423</v>
      </c>
      <c r="B25" s="184">
        <f>SUM(B17:B24)</f>
        <v>885649</v>
      </c>
      <c r="C25" s="185" t="s">
        <v>333</v>
      </c>
      <c r="D25" s="184">
        <f>SUM(D17:D24)</f>
        <v>885649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&amp;R6. sz. melléklet  a 8/2010. (IX. 20.) sz.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2010-09-20T14:12:00Z</cp:lastPrinted>
  <dcterms:created xsi:type="dcterms:W3CDTF">2006-01-24T13:22:03Z</dcterms:created>
  <dcterms:modified xsi:type="dcterms:W3CDTF">2010-09-20T14:12:08Z</dcterms:modified>
  <cp:category/>
  <cp:version/>
  <cp:contentType/>
  <cp:contentStatus/>
</cp:coreProperties>
</file>